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0" windowHeight="13170"/>
  </bookViews>
  <sheets>
    <sheet name="прил 1 " sheetId="4" r:id="rId1"/>
    <sheet name="Лист2" sheetId="2" state="hidden" r:id="rId2"/>
    <sheet name="пояснительная " sheetId="1" state="hidden" r:id="rId3"/>
    <sheet name="прил 1  минис с 1 шк плюс на у)" sheetId="5" state="hidden" r:id="rId4"/>
    <sheet name="Лист3" sheetId="3" state="hidden" r:id="rId5"/>
  </sheets>
  <definedNames>
    <definedName name="_Hlk132293799" localSheetId="2">'пояснительная '!$A$8</definedName>
    <definedName name="_Hlk132293799" localSheetId="0">'прил 1 '!$A$6</definedName>
    <definedName name="_Hlk132293799" localSheetId="3">'прил 1  минис с 1 шк плюс на у)'!$A$1</definedName>
  </definedNames>
  <calcPr calcId="145621"/>
</workbook>
</file>

<file path=xl/calcChain.xml><?xml version="1.0" encoding="utf-8"?>
<calcChain xmlns="http://schemas.openxmlformats.org/spreadsheetml/2006/main">
  <c r="D66" i="4" l="1"/>
  <c r="F50" i="4"/>
  <c r="F56" i="4" l="1"/>
  <c r="E60" i="4"/>
  <c r="F60" i="4"/>
  <c r="D42" i="4"/>
  <c r="D51" i="4" l="1"/>
  <c r="D9" i="4" s="1"/>
  <c r="F51" i="4"/>
  <c r="F9" i="4" s="1"/>
  <c r="E51" i="4"/>
  <c r="E9" i="4" s="1"/>
  <c r="D59" i="4"/>
  <c r="D60" i="4" s="1"/>
  <c r="E56" i="4"/>
  <c r="D57" i="4"/>
  <c r="D56" i="4"/>
  <c r="G59" i="1" l="1"/>
  <c r="F54" i="1"/>
  <c r="E57" i="1" l="1"/>
  <c r="F57" i="1" s="1"/>
  <c r="F12" i="1" l="1"/>
  <c r="F13" i="1"/>
  <c r="F14" i="1"/>
  <c r="F15" i="1"/>
  <c r="F16" i="1"/>
  <c r="F17" i="1"/>
  <c r="F18" i="1"/>
  <c r="F19" i="1"/>
  <c r="F20" i="1"/>
  <c r="F21" i="1"/>
  <c r="F22" i="1"/>
  <c r="E23" i="1"/>
  <c r="F24" i="1"/>
  <c r="F25" i="1"/>
  <c r="F26" i="1"/>
  <c r="F27" i="1"/>
  <c r="F28" i="1"/>
  <c r="D29" i="1"/>
  <c r="F29" i="1" s="1"/>
  <c r="F30" i="1"/>
  <c r="D31" i="1"/>
  <c r="F31" i="1" s="1"/>
  <c r="F32" i="1"/>
  <c r="F33" i="1"/>
  <c r="F34" i="1"/>
  <c r="F35" i="1"/>
  <c r="D36" i="1"/>
  <c r="F36" i="1" s="1"/>
  <c r="F37" i="1"/>
  <c r="F38" i="1"/>
  <c r="F41" i="1"/>
  <c r="F42" i="1"/>
  <c r="F43" i="1"/>
  <c r="F39" i="1"/>
  <c r="F40" i="1"/>
  <c r="J44" i="1"/>
  <c r="J45" i="1" s="1"/>
  <c r="E45" i="1"/>
  <c r="G45" i="1"/>
  <c r="H45" i="1"/>
  <c r="I45" i="1"/>
  <c r="F47" i="1"/>
  <c r="D48" i="1"/>
  <c r="D55" i="1" s="1"/>
  <c r="E48" i="1"/>
  <c r="J49" i="1"/>
  <c r="J55" i="1" s="1"/>
  <c r="F50" i="1"/>
  <c r="F51" i="1"/>
  <c r="F52" i="1"/>
  <c r="F53" i="1"/>
  <c r="G55" i="1"/>
  <c r="H55" i="1"/>
  <c r="I55" i="1"/>
  <c r="F56" i="1"/>
  <c r="F59" i="1" s="1"/>
  <c r="J58" i="1"/>
  <c r="J59" i="1" s="1"/>
  <c r="D59" i="1"/>
  <c r="E59" i="1"/>
  <c r="I59" i="1"/>
  <c r="F60" i="1"/>
  <c r="F61" i="1" s="1"/>
  <c r="D61" i="1"/>
  <c r="E61" i="1"/>
  <c r="G61" i="1"/>
  <c r="H61" i="1"/>
  <c r="F62" i="1"/>
  <c r="F63" i="1"/>
  <c r="F64" i="1"/>
  <c r="F65" i="1"/>
  <c r="F66" i="1"/>
  <c r="F67" i="1"/>
  <c r="F68" i="1"/>
  <c r="J69" i="1"/>
  <c r="J70" i="1" s="1"/>
  <c r="D70" i="1"/>
  <c r="E70" i="1"/>
  <c r="G70" i="1"/>
  <c r="H70" i="1"/>
  <c r="I70" i="1"/>
  <c r="F71" i="1"/>
  <c r="F72" i="1"/>
  <c r="E73" i="1"/>
  <c r="F73" i="1" s="1"/>
  <c r="F74" i="1"/>
  <c r="F75" i="1"/>
  <c r="E75" i="1" s="1"/>
  <c r="I75" i="1"/>
  <c r="I80" i="1" s="1"/>
  <c r="E76" i="1"/>
  <c r="E77" i="1"/>
  <c r="F79" i="1"/>
  <c r="F80" i="1" s="1"/>
  <c r="D80" i="1"/>
  <c r="G80" i="1"/>
  <c r="G82" i="1" s="1"/>
  <c r="H80" i="1"/>
  <c r="J80" i="1"/>
  <c r="I90" i="1"/>
  <c r="D91" i="1"/>
  <c r="F70" i="1" l="1"/>
  <c r="F23" i="1"/>
  <c r="F45" i="1"/>
  <c r="F48" i="1"/>
  <c r="F55" i="1" s="1"/>
  <c r="E55" i="1"/>
  <c r="D23" i="1"/>
  <c r="I82" i="1"/>
  <c r="I86" i="1" s="1"/>
  <c r="H82" i="1"/>
  <c r="J82" i="1"/>
  <c r="J84" i="1" s="1"/>
  <c r="J87" i="1" s="1"/>
  <c r="D45" i="1"/>
  <c r="D82" i="1" s="1"/>
  <c r="E80" i="1"/>
  <c r="E82" i="1" s="1"/>
  <c r="I91" i="1" l="1"/>
  <c r="F82" i="1"/>
  <c r="D86" i="1"/>
  <c r="E5" i="5"/>
  <c r="I5" i="5" s="1"/>
  <c r="D85" i="1" l="1"/>
  <c r="F83" i="1"/>
  <c r="E89" i="1"/>
  <c r="F89" i="1" s="1"/>
  <c r="F90" i="1" s="1"/>
  <c r="F87" i="1"/>
  <c r="F9" i="5"/>
  <c r="E58" i="4"/>
  <c r="D58" i="4"/>
  <c r="E53" i="4"/>
  <c r="F53" i="4"/>
  <c r="F62" i="4" l="1"/>
  <c r="F64" i="4" s="1"/>
  <c r="E62" i="4"/>
  <c r="G89" i="1"/>
  <c r="D53" i="4"/>
  <c r="D62" i="4" s="1"/>
  <c r="D63" i="4" l="1"/>
  <c r="D67" i="4" s="1"/>
  <c r="D68" i="4" s="1"/>
  <c r="C9" i="2" l="1"/>
  <c r="D5" i="2"/>
  <c r="D6" i="2"/>
  <c r="D7" i="2"/>
  <c r="D4" i="2"/>
  <c r="E12" i="1"/>
</calcChain>
</file>

<file path=xl/sharedStrings.xml><?xml version="1.0" encoding="utf-8"?>
<sst xmlns="http://schemas.openxmlformats.org/spreadsheetml/2006/main" count="207" uniqueCount="169">
  <si>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</si>
  <si>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</si>
  <si>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</si>
  <si>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</si>
  <si>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</si>
  <si>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</si>
  <si>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</si>
  <si>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</si>
  <si>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</si>
  <si>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</si>
  <si>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</si>
  <si>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</si>
  <si>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</si>
  <si>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</si>
  <si>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</si>
  <si>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</si>
  <si>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</si>
  <si>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</si>
  <si>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</si>
  <si>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</si>
  <si>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</si>
  <si>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</si>
  <si>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</si>
  <si>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</si>
  <si>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</si>
  <si>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</si>
  <si>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</si>
  <si>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</si>
  <si>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</si>
  <si>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</si>
  <si>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</si>
  <si>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</si>
  <si>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</si>
  <si>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</si>
  <si>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</si>
  <si>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</si>
  <si>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</si>
  <si>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</si>
  <si>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</si>
  <si>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</si>
  <si>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</si>
  <si>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</si>
  <si>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</si>
  <si>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</si>
  <si>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</si>
  <si>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</si>
  <si>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</si>
  <si>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</si>
  <si>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</si>
  <si>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</si>
  <si>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</si>
  <si>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</si>
  <si>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</si>
  <si>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</si>
  <si>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</si>
  <si>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</si>
  <si>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</si>
  <si>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</si>
  <si>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</si>
  <si>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</si>
  <si>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</si>
  <si>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</si>
  <si>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</si>
  <si>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</si>
  <si>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</si>
  <si>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</si>
  <si>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</si>
  <si>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</si>
  <si>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</si>
  <si>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</si>
  <si>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</si>
  <si>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</si>
  <si>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</si>
  <si>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</si>
  <si>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</si>
  <si>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</si>
  <si>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</si>
  <si>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</si>
  <si>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</si>
  <si>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</si>
  <si>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</si>
  <si>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</si>
  <si>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ремонт и противопожарнные мероприятия 2901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</si>
  <si>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</si>
  <si>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</si>
  <si>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</si>
  <si>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</si>
  <si>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</si>
  <si>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</si>
  <si>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</si>
  <si>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</si>
  <si>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</si>
  <si>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</si>
  <si>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</si>
  <si>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</si>
  <si>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</si>
  <si>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</si>
  <si>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</si>
  <si>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</si>
  <si>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</si>
  <si>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</si>
  <si>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</si>
  <si>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</si>
  <si>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</si>
  <si>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</si>
  <si>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</si>
  <si>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</si>
  <si>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</si>
  <si>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</si>
  <si>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</si>
  <si>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</si>
  <si>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</si>
  <si>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 xml:space="preserve">Ремонт помещения г. Златоуст пл. 3  Интернационала д.12             </t>
  </si>
  <si>
    <t>Замена наружного трубопровода по адресу: г. Златоуст, ул. М.С. Урицкого, д. 36а</t>
  </si>
  <si>
    <t>Аварийные работы на теплотрассе по адресу: г. Златоуст, ул. М.С. Урицкого, д. 36а</t>
  </si>
  <si>
    <t>Ремонт душевых спортивного зала по адресу: г.Златоуст,ул. им. В.И. Ленина, д.2</t>
  </si>
  <si>
    <t>Ремонт помещений номер 1,2,3 первого этажа и номер 1 подвала нежилого здания по адресу: г. Златоуст, ул. им. Карла Маркса, дом 28.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</si>
  <si>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</si>
  <si>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1</t>
  </si>
  <si>
    <t>2</t>
  </si>
  <si>
    <t>Монтаж пожарной сигнализации АСК (Вип зона)</t>
  </si>
  <si>
    <t>огнезащитная обработка стрельбища</t>
  </si>
  <si>
    <t>Приобретение огнетушителей</t>
  </si>
  <si>
    <t>Очистка и огрунтовка металлических конструкций перед нанесением огнезащитного покрытия</t>
  </si>
  <si>
    <t>монтаж охранно-пожарной сигнализации КХО, ул. Спортивная 1К</t>
  </si>
  <si>
    <t>Монтаж видеонаблюдения КПП1, КПП2,
оружейной комнате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</si>
  <si>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</si>
  <si>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</si>
  <si>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</si>
  <si>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</si>
  <si>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</si>
  <si>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</si>
  <si>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</si>
  <si>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</si>
  <si>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</si>
  <si>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</si>
  <si>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</si>
  <si>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</si>
  <si>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</si>
  <si>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</si>
  <si>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</si>
  <si>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</si>
  <si>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входная группа Матч-ТВ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</si>
  <si>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</si>
  <si>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</si>
  <si>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</si>
  <si>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-установка сейфов в комнате хранения оружия (бетонирование. крепление)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</si>
  <si>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</si>
  <si>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</si>
  <si>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</si>
  <si>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-дополнительные работы по вип зоне (покраска, замена дверных блоков, окон, ремонт отопления и прочие работы)</t>
  </si>
  <si>
    <t>-демонтаж трибун</t>
  </si>
  <si>
    <t>-ремонт комнат, коридоров, ступений которые выходят на трибуны</t>
  </si>
  <si>
    <t>-ремонт помещения и лестничного марша, здания АСК</t>
  </si>
  <si>
    <t>-строительный контроль: выполнение работ по кап ремонту фасада здания АСК</t>
  </si>
  <si>
    <t>-строительный контроль: работы по устронению замечаний выявленных Госстройнадзором (зрительские трибуны  и комментаторские кабины)</t>
  </si>
  <si>
    <t>Работы на объекте Лыжно-биатлонный комплекс им. С.И. Ишмуратовой по адресу г. Златоуст, ул. Спортивная, 1К, в том числе:</t>
  </si>
  <si>
    <t xml:space="preserve">Монтаж видеонаблюдения </t>
  </si>
  <si>
    <t>Монтаж охранной сигнализации  (лыжная галерея, АСК, котельная, насосная, очистные)</t>
  </si>
  <si>
    <t>Ремонт  по аадресам: г. Златоуст, проспект им. Ю.А. Гагарина, 5 линия,д.3В; поселок Строителей д2; ул.Рязанова д31</t>
  </si>
  <si>
    <t>-обеспечение инфраструктуры ТВ-производства на объекте биатлонного стадиона</t>
  </si>
  <si>
    <t>ИТОГО по Муниципальному бюджетному учреждению дополнительного образования «Спортивная школа №4»</t>
  </si>
  <si>
    <t>ПРИЛОЖЕНИЕ</t>
  </si>
  <si>
    <t>Ремонт, рублей</t>
  </si>
  <si>
    <t>Противопожарные мероприятия., рублей</t>
  </si>
  <si>
    <t>Антитеррористические мероприятия., рублей</t>
  </si>
  <si>
    <t>-окончательный расчет за установку временного объекта пешеходного тоннеля на лыжном стадионе им. С. И. Ишмуратовой по адресу:Чел. обл., г.Златоуст, кв. 152</t>
  </si>
  <si>
    <t>-вход для лыжников с оружием</t>
  </si>
  <si>
    <t>от 15.03.2024 г. № 658-р/АДМ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</si>
</sst>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justify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3" fillId="3" borderId="1" xfId="0" applyNumberFormat="1" applyFont="1" applyFill="1" applyBorder="1" applyAlignment="1">
      <alignment horizontal="justify" wrapText="1"/>
    </xf>
    <xf numFmtId="49" fontId="5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>
      <alignment horizontal="left" wrapText="1"/>
    </xf>
    <xf numFmtId="49" fontId="2" fillId="3" borderId="9" xfId="0" applyNumberFormat="1" applyFont="1" applyFill="1" applyBorder="1" applyAlignment="1">
      <alignment horizontal="center" wrapText="1"/>
    </xf>
    <xf numFmtId="4" fontId="2" fillId="3" borderId="11" xfId="0" applyNumberFormat="1" applyFont="1" applyFill="1" applyBorder="1" applyAlignment="1" applyProtection="1">
      <alignment horizont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49" fontId="12" fillId="3" borderId="1" xfId="0" applyNumberFormat="1" applyFont="1" applyFill="1" applyBorder="1" applyAlignment="1">
      <alignment wrapText="1"/>
    </xf>
    <xf numFmtId="4" fontId="16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18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/>
    <xf numFmtId="4" fontId="2" fillId="3" borderId="1" xfId="0" applyNumberFormat="1" applyFont="1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justify" wrapText="1"/>
    </xf>
    <xf numFmtId="0" fontId="5" fillId="3" borderId="5" xfId="0" applyFont="1" applyFill="1" applyBorder="1" applyAlignment="1">
      <alignment horizontal="justify" wrapText="1"/>
    </xf>
    <xf numFmtId="0" fontId="5" fillId="3" borderId="7" xfId="0" applyFont="1" applyFill="1" applyBorder="1" applyAlignment="1">
      <alignment horizontal="justify" wrapText="1"/>
    </xf>
    <xf numFmtId="4" fontId="16" fillId="3" borderId="6" xfId="0" applyNumberFormat="1" applyFont="1" applyFill="1" applyBorder="1" applyAlignment="1">
      <alignment horizontal="center" wrapText="1"/>
    </xf>
    <xf numFmtId="4" fontId="16" fillId="3" borderId="7" xfId="0" applyNumberFormat="1" applyFont="1" applyFill="1" applyBorder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2" fillId="3" borderId="1" xfId="0" applyNumberFormat="1" applyFont="1" applyFill="1" applyBorder="1" applyAlignment="1">
      <alignment horizontal="left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workbookViewId="0">
      <selection activeCell="F7" sqref="F7:F8"/>
    </sheetView>
  </sheetViews>
  <sheetFormatPr defaultColWidth="9.140625" defaultRowHeight="84" customHeight="1" x14ac:dyDescent="0.3"/>
  <cols>
    <col min="1" max="1" width="5.7109375" style="87" customWidth="1"/>
    <col min="2" max="2" width="22" style="87" customWidth="1"/>
    <col min="3" max="3" width="32.140625" style="88" customWidth="1"/>
    <col min="4" max="4" width="22.140625" style="81" customWidth="1"/>
    <col min="5" max="5" width="21.140625" style="55" customWidth="1"/>
    <col min="6" max="6" width="23.7109375" style="55" customWidth="1"/>
    <col min="7" max="7" width="12.42578125" style="87" bestFit="1" customWidth="1"/>
    <col min="8" max="16384" width="9.140625" style="87"/>
  </cols>
  <sheetData>
    <row r="1" spans="1:6" ht="13.5" customHeight="1" x14ac:dyDescent="0.3">
      <c r="E1" s="97" t="s">
        <v>162</v>
      </c>
    </row>
    <row r="2" spans="1:6" ht="18.75" customHeight="1" x14ac:dyDescent="0.3">
      <c r="E2" s="97" t="s">
        <v>1</v>
      </c>
    </row>
    <row r="3" spans="1:6" ht="19.5" customHeight="1" x14ac:dyDescent="0.3">
      <c r="E3" s="97" t="s">
        <v>2</v>
      </c>
    </row>
    <row r="4" spans="1:6" ht="20.25" customHeight="1" x14ac:dyDescent="0.3">
      <c r="E4" s="97" t="s">
        <v>3</v>
      </c>
    </row>
    <row r="5" spans="1:6" ht="24.75" customHeight="1" x14ac:dyDescent="0.3">
      <c r="E5" s="97" t="s">
        <v>168</v>
      </c>
    </row>
    <row r="6" spans="1:6" ht="84" customHeight="1" x14ac:dyDescent="0.3">
      <c r="A6" s="115" t="s">
        <v>117</v>
      </c>
      <c r="B6" s="115"/>
      <c r="C6" s="115"/>
      <c r="D6" s="115"/>
      <c r="E6" s="115"/>
      <c r="F6" s="116"/>
    </row>
    <row r="7" spans="1:6" ht="78" customHeight="1" x14ac:dyDescent="0.25">
      <c r="A7" s="121" t="s">
        <v>4</v>
      </c>
      <c r="B7" s="123" t="s">
        <v>5</v>
      </c>
      <c r="C7" s="125" t="s">
        <v>6</v>
      </c>
      <c r="D7" s="126" t="s">
        <v>163</v>
      </c>
      <c r="E7" s="123" t="s">
        <v>164</v>
      </c>
      <c r="F7" s="118" t="s">
        <v>165</v>
      </c>
    </row>
    <row r="8" spans="1:6" ht="21.75" hidden="1" customHeight="1" x14ac:dyDescent="0.25">
      <c r="A8" s="122"/>
      <c r="B8" s="124"/>
      <c r="C8" s="125"/>
      <c r="D8" s="127"/>
      <c r="E8" s="124"/>
      <c r="F8" s="128"/>
    </row>
    <row r="9" spans="1:6" ht="78.75" x14ac:dyDescent="0.25">
      <c r="A9" s="104">
        <v>1</v>
      </c>
      <c r="B9" s="101" t="s">
        <v>7</v>
      </c>
      <c r="C9" s="89" t="s">
        <v>156</v>
      </c>
      <c r="D9" s="74">
        <f>D51</f>
        <v>73644730.799999997</v>
      </c>
      <c r="E9" s="74">
        <f>E51</f>
        <v>2949969.2</v>
      </c>
      <c r="F9" s="74">
        <f>F51</f>
        <v>1430600</v>
      </c>
    </row>
    <row r="10" spans="1:6" ht="45.75" x14ac:dyDescent="0.3">
      <c r="A10" s="105"/>
      <c r="B10" s="102"/>
      <c r="C10" s="88" t="s">
        <v>154</v>
      </c>
      <c r="D10" s="82">
        <v>443560.85</v>
      </c>
      <c r="E10" s="74"/>
      <c r="F10" s="71"/>
    </row>
    <row r="11" spans="1:6" ht="95.25" x14ac:dyDescent="0.3">
      <c r="A11" s="105"/>
      <c r="B11" s="102"/>
      <c r="C11" s="89" t="s">
        <v>155</v>
      </c>
      <c r="D11" s="82">
        <v>86537.69</v>
      </c>
      <c r="E11" s="74"/>
      <c r="F11" s="71"/>
    </row>
    <row r="12" spans="1:6" ht="84" customHeight="1" x14ac:dyDescent="0.3">
      <c r="A12" s="105"/>
      <c r="B12" s="102"/>
      <c r="C12" s="89" t="s">
        <v>149</v>
      </c>
      <c r="D12" s="82">
        <v>2335331.9</v>
      </c>
      <c r="E12" s="74"/>
      <c r="F12" s="71"/>
    </row>
    <row r="13" spans="1:6" ht="84" customHeight="1" x14ac:dyDescent="0.3">
      <c r="A13" s="105"/>
      <c r="B13" s="102"/>
      <c r="C13" s="89" t="s">
        <v>150</v>
      </c>
      <c r="D13" s="82">
        <v>2043724.63</v>
      </c>
      <c r="E13" s="74"/>
      <c r="F13" s="71"/>
    </row>
    <row r="14" spans="1:6" ht="18.75" x14ac:dyDescent="0.3">
      <c r="A14" s="105"/>
      <c r="B14" s="102"/>
      <c r="C14" s="89" t="s">
        <v>151</v>
      </c>
      <c r="D14" s="82">
        <v>7800000</v>
      </c>
      <c r="E14" s="74"/>
      <c r="F14" s="71"/>
    </row>
    <row r="15" spans="1:6" ht="48" x14ac:dyDescent="0.3">
      <c r="A15" s="105"/>
      <c r="B15" s="102"/>
      <c r="C15" s="89" t="s">
        <v>152</v>
      </c>
      <c r="D15" s="82">
        <v>5691845</v>
      </c>
      <c r="E15" s="74"/>
      <c r="F15" s="71"/>
    </row>
    <row r="16" spans="1:6" ht="30.75" x14ac:dyDescent="0.3">
      <c r="A16" s="105"/>
      <c r="B16" s="102"/>
      <c r="C16" s="90" t="s">
        <v>153</v>
      </c>
      <c r="D16" s="82">
        <v>4309429.3899999997</v>
      </c>
      <c r="E16" s="74"/>
      <c r="F16" s="71"/>
    </row>
    <row r="17" spans="1:6" ht="18.75" x14ac:dyDescent="0.3">
      <c r="A17" s="105"/>
      <c r="B17" s="102"/>
      <c r="C17" s="90" t="s">
        <v>148</v>
      </c>
      <c r="D17" s="82">
        <v>1958206.62</v>
      </c>
      <c r="E17" s="74"/>
      <c r="F17" s="71"/>
    </row>
    <row r="18" spans="1:6" ht="30.75" x14ac:dyDescent="0.3">
      <c r="A18" s="105"/>
      <c r="B18" s="102"/>
      <c r="C18" s="90" t="s">
        <v>147</v>
      </c>
      <c r="D18" s="83">
        <v>952834.73</v>
      </c>
      <c r="E18" s="74"/>
      <c r="F18" s="71"/>
    </row>
    <row r="19" spans="1:6" ht="45.75" x14ac:dyDescent="0.3">
      <c r="A19" s="105"/>
      <c r="B19" s="102"/>
      <c r="C19" s="90" t="s">
        <v>146</v>
      </c>
      <c r="D19" s="83">
        <v>69450.38</v>
      </c>
      <c r="E19" s="74"/>
      <c r="F19" s="71"/>
    </row>
    <row r="20" spans="1:6" ht="18.75" x14ac:dyDescent="0.3">
      <c r="A20" s="105"/>
      <c r="B20" s="102"/>
      <c r="C20" s="90" t="s">
        <v>145</v>
      </c>
      <c r="D20" s="83">
        <v>397714.89</v>
      </c>
      <c r="E20" s="74"/>
      <c r="F20" s="71"/>
    </row>
    <row r="21" spans="1:6" ht="30.75" x14ac:dyDescent="0.3">
      <c r="A21" s="105"/>
      <c r="B21" s="102"/>
      <c r="C21" s="90" t="s">
        <v>144</v>
      </c>
      <c r="D21" s="83">
        <v>2603181.16</v>
      </c>
      <c r="E21" s="74"/>
      <c r="F21" s="71"/>
    </row>
    <row r="22" spans="1:6" ht="32.25" customHeight="1" x14ac:dyDescent="0.3">
      <c r="A22" s="105"/>
      <c r="B22" s="102"/>
      <c r="C22" s="90" t="s">
        <v>143</v>
      </c>
      <c r="D22" s="83">
        <v>1758823.98</v>
      </c>
      <c r="E22" s="74"/>
      <c r="F22" s="71"/>
    </row>
    <row r="23" spans="1:6" ht="90.75" x14ac:dyDescent="0.3">
      <c r="A23" s="105"/>
      <c r="B23" s="102"/>
      <c r="C23" s="98" t="s">
        <v>166</v>
      </c>
      <c r="D23" s="83">
        <v>1200779.42</v>
      </c>
      <c r="E23" s="74"/>
      <c r="F23" s="71"/>
    </row>
    <row r="24" spans="1:6" ht="18.75" x14ac:dyDescent="0.3">
      <c r="A24" s="105"/>
      <c r="B24" s="102"/>
      <c r="C24" s="90" t="s">
        <v>142</v>
      </c>
      <c r="D24" s="83">
        <v>13322.04</v>
      </c>
      <c r="E24" s="74"/>
      <c r="F24" s="71"/>
    </row>
    <row r="25" spans="1:6" ht="18.75" x14ac:dyDescent="0.3">
      <c r="A25" s="105"/>
      <c r="B25" s="102"/>
      <c r="C25" s="98" t="s">
        <v>167</v>
      </c>
      <c r="D25" s="83">
        <v>285509.56</v>
      </c>
      <c r="E25" s="74"/>
      <c r="F25" s="71"/>
    </row>
    <row r="26" spans="1:6" ht="30.75" x14ac:dyDescent="0.3">
      <c r="A26" s="105"/>
      <c r="B26" s="102"/>
      <c r="C26" s="90" t="s">
        <v>141</v>
      </c>
      <c r="D26" s="83">
        <v>38867.910000000003</v>
      </c>
      <c r="E26" s="74"/>
      <c r="F26" s="71"/>
    </row>
    <row r="27" spans="1:6" ht="18.75" x14ac:dyDescent="0.3">
      <c r="A27" s="105"/>
      <c r="B27" s="102"/>
      <c r="C27" s="90" t="s">
        <v>140</v>
      </c>
      <c r="D27" s="83">
        <v>92056.31</v>
      </c>
      <c r="E27" s="74"/>
      <c r="F27" s="71"/>
    </row>
    <row r="28" spans="1:6" ht="30.75" x14ac:dyDescent="0.3">
      <c r="A28" s="105"/>
      <c r="B28" s="102"/>
      <c r="C28" s="90" t="s">
        <v>139</v>
      </c>
      <c r="D28" s="83">
        <v>138328.20000000001</v>
      </c>
      <c r="E28" s="74"/>
      <c r="F28" s="71"/>
    </row>
    <row r="29" spans="1:6" ht="18.75" x14ac:dyDescent="0.3">
      <c r="A29" s="105"/>
      <c r="B29" s="102"/>
      <c r="C29" s="90" t="s">
        <v>138</v>
      </c>
      <c r="D29" s="83">
        <v>108699.84</v>
      </c>
      <c r="E29" s="74"/>
      <c r="F29" s="71"/>
    </row>
    <row r="30" spans="1:6" ht="18.75" x14ac:dyDescent="0.3">
      <c r="A30" s="105"/>
      <c r="B30" s="102"/>
      <c r="C30" s="90" t="s">
        <v>137</v>
      </c>
      <c r="D30" s="83">
        <v>1315000</v>
      </c>
      <c r="E30" s="74"/>
      <c r="F30" s="71"/>
    </row>
    <row r="31" spans="1:6" ht="45.75" x14ac:dyDescent="0.3">
      <c r="A31" s="105"/>
      <c r="B31" s="102"/>
      <c r="C31" s="90" t="s">
        <v>136</v>
      </c>
      <c r="D31" s="83">
        <v>4502000</v>
      </c>
      <c r="E31" s="74"/>
      <c r="F31" s="71"/>
    </row>
    <row r="32" spans="1:6" ht="30" customHeight="1" x14ac:dyDescent="0.3">
      <c r="A32" s="105"/>
      <c r="B32" s="102"/>
      <c r="C32" s="90" t="s">
        <v>135</v>
      </c>
      <c r="D32" s="83">
        <v>486000</v>
      </c>
      <c r="E32" s="74"/>
      <c r="F32" s="71"/>
    </row>
    <row r="33" spans="1:6" ht="93" customHeight="1" x14ac:dyDescent="0.3">
      <c r="A33" s="105"/>
      <c r="B33" s="102"/>
      <c r="C33" s="90" t="s">
        <v>134</v>
      </c>
      <c r="D33" s="83">
        <v>1651010</v>
      </c>
      <c r="E33" s="74"/>
      <c r="F33" s="71"/>
    </row>
    <row r="34" spans="1:6" ht="60" customHeight="1" x14ac:dyDescent="0.3">
      <c r="A34" s="105"/>
      <c r="B34" s="102"/>
      <c r="C34" s="90" t="s">
        <v>160</v>
      </c>
      <c r="D34" s="83">
        <v>1313371.27</v>
      </c>
      <c r="E34" s="74"/>
      <c r="F34" s="71"/>
    </row>
    <row r="35" spans="1:6" ht="33.75" customHeight="1" x14ac:dyDescent="0.3">
      <c r="A35" s="105"/>
      <c r="B35" s="102"/>
      <c r="C35" s="90" t="s">
        <v>133</v>
      </c>
      <c r="D35" s="83">
        <v>2012280</v>
      </c>
      <c r="E35" s="74"/>
      <c r="F35" s="71"/>
    </row>
    <row r="36" spans="1:6" ht="46.5" customHeight="1" x14ac:dyDescent="0.3">
      <c r="A36" s="105"/>
      <c r="B36" s="102"/>
      <c r="C36" s="90" t="s">
        <v>132</v>
      </c>
      <c r="D36" s="83">
        <v>325760</v>
      </c>
      <c r="E36" s="74"/>
      <c r="F36" s="71"/>
    </row>
    <row r="37" spans="1:6" ht="33" customHeight="1" x14ac:dyDescent="0.3">
      <c r="A37" s="105"/>
      <c r="B37" s="102"/>
      <c r="C37" s="90" t="s">
        <v>131</v>
      </c>
      <c r="D37" s="83">
        <v>124070</v>
      </c>
      <c r="E37" s="74"/>
      <c r="F37" s="71"/>
    </row>
    <row r="38" spans="1:6" ht="45.75" customHeight="1" x14ac:dyDescent="0.3">
      <c r="A38" s="105"/>
      <c r="B38" s="102"/>
      <c r="C38" s="89" t="s">
        <v>130</v>
      </c>
      <c r="D38" s="83">
        <v>269920</v>
      </c>
      <c r="E38" s="74"/>
      <c r="F38" s="71"/>
    </row>
    <row r="39" spans="1:6" ht="48.75" customHeight="1" x14ac:dyDescent="0.3">
      <c r="A39" s="105"/>
      <c r="B39" s="102"/>
      <c r="C39" s="89" t="s">
        <v>129</v>
      </c>
      <c r="D39" s="83">
        <v>253315</v>
      </c>
      <c r="E39" s="74"/>
      <c r="F39" s="71"/>
    </row>
    <row r="40" spans="1:6" ht="45.75" customHeight="1" x14ac:dyDescent="0.3">
      <c r="A40" s="105"/>
      <c r="B40" s="102"/>
      <c r="C40" s="92" t="s">
        <v>128</v>
      </c>
      <c r="D40" s="83">
        <v>314615</v>
      </c>
      <c r="E40" s="74"/>
      <c r="F40" s="71"/>
    </row>
    <row r="41" spans="1:6" ht="32.25" x14ac:dyDescent="0.3">
      <c r="A41" s="105"/>
      <c r="B41" s="102"/>
      <c r="C41" s="89" t="s">
        <v>127</v>
      </c>
      <c r="D41" s="83">
        <v>311237</v>
      </c>
      <c r="E41" s="74"/>
      <c r="F41" s="71"/>
    </row>
    <row r="42" spans="1:6" ht="32.25" x14ac:dyDescent="0.3">
      <c r="A42" s="105"/>
      <c r="B42" s="102"/>
      <c r="C42" s="89" t="s">
        <v>126</v>
      </c>
      <c r="D42" s="83">
        <f>28437986.4-38.37</f>
        <v>28437948.029999997</v>
      </c>
      <c r="E42" s="74"/>
      <c r="F42" s="71"/>
    </row>
    <row r="43" spans="1:6" ht="32.25" x14ac:dyDescent="0.3">
      <c r="A43" s="105"/>
      <c r="B43" s="102"/>
      <c r="C43" s="89" t="s">
        <v>120</v>
      </c>
      <c r="D43" s="95"/>
      <c r="E43" s="83">
        <v>124476.76</v>
      </c>
      <c r="F43" s="71"/>
    </row>
    <row r="44" spans="1:6" ht="32.25" x14ac:dyDescent="0.3">
      <c r="A44" s="105"/>
      <c r="B44" s="102"/>
      <c r="C44" s="89" t="s">
        <v>121</v>
      </c>
      <c r="D44" s="95"/>
      <c r="E44" s="83">
        <v>98000</v>
      </c>
      <c r="F44" s="71"/>
    </row>
    <row r="45" spans="1:6" ht="18.75" x14ac:dyDescent="0.3">
      <c r="A45" s="105"/>
      <c r="B45" s="102"/>
      <c r="C45" s="89" t="s">
        <v>122</v>
      </c>
      <c r="D45" s="95"/>
      <c r="E45" s="83">
        <v>95550</v>
      </c>
      <c r="F45" s="71"/>
    </row>
    <row r="46" spans="1:6" ht="84" customHeight="1" x14ac:dyDescent="0.3">
      <c r="A46" s="105"/>
      <c r="B46" s="102"/>
      <c r="C46" s="89" t="s">
        <v>123</v>
      </c>
      <c r="D46" s="95"/>
      <c r="E46" s="83">
        <v>853000</v>
      </c>
      <c r="F46" s="71"/>
    </row>
    <row r="47" spans="1:6" ht="48" x14ac:dyDescent="0.3">
      <c r="A47" s="105"/>
      <c r="B47" s="102"/>
      <c r="C47" s="89" t="s">
        <v>124</v>
      </c>
      <c r="D47" s="95"/>
      <c r="E47" s="83">
        <v>1778942.44</v>
      </c>
      <c r="F47" s="71"/>
    </row>
    <row r="48" spans="1:6" ht="52.5" customHeight="1" x14ac:dyDescent="0.3">
      <c r="A48" s="105"/>
      <c r="B48" s="102"/>
      <c r="C48" s="89" t="s">
        <v>125</v>
      </c>
      <c r="D48" s="95"/>
      <c r="E48" s="74"/>
      <c r="F48" s="83">
        <v>228676</v>
      </c>
    </row>
    <row r="49" spans="1:6" ht="63.75" x14ac:dyDescent="0.3">
      <c r="A49" s="105"/>
      <c r="B49" s="102"/>
      <c r="C49" s="89" t="s">
        <v>158</v>
      </c>
      <c r="D49" s="95"/>
      <c r="E49" s="74"/>
      <c r="F49" s="83">
        <v>465371.98</v>
      </c>
    </row>
    <row r="50" spans="1:6" ht="26.25" customHeight="1" x14ac:dyDescent="0.3">
      <c r="A50" s="103"/>
      <c r="B50" s="103"/>
      <c r="C50" s="84" t="s">
        <v>157</v>
      </c>
      <c r="D50" s="95"/>
      <c r="E50" s="74"/>
      <c r="F50" s="83">
        <f>736471.76+80.26</f>
        <v>736552.02</v>
      </c>
    </row>
    <row r="51" spans="1:6" ht="84" customHeight="1" x14ac:dyDescent="0.25">
      <c r="A51" s="100" t="s">
        <v>56</v>
      </c>
      <c r="B51" s="100"/>
      <c r="C51" s="100"/>
      <c r="D51" s="83">
        <f>SUM(D10:D42)</f>
        <v>73644730.799999997</v>
      </c>
      <c r="E51" s="74">
        <f>SUM(E43:E50)</f>
        <v>2949969.2</v>
      </c>
      <c r="F51" s="74">
        <f>F50+F49+F48</f>
        <v>1430600</v>
      </c>
    </row>
    <row r="52" spans="1:6" ht="130.5" customHeight="1" x14ac:dyDescent="0.3">
      <c r="A52" s="76" t="s">
        <v>118</v>
      </c>
      <c r="B52" s="77" t="s">
        <v>30</v>
      </c>
      <c r="C52" s="59" t="s">
        <v>115</v>
      </c>
      <c r="D52" s="85">
        <v>500000</v>
      </c>
      <c r="E52" s="73"/>
      <c r="F52" s="71"/>
    </row>
    <row r="53" spans="1:6" ht="69.75" customHeight="1" x14ac:dyDescent="0.25">
      <c r="A53" s="117" t="s">
        <v>57</v>
      </c>
      <c r="B53" s="117"/>
      <c r="C53" s="117"/>
      <c r="D53" s="85">
        <f>SUM(D52:D52)</f>
        <v>500000</v>
      </c>
      <c r="E53" s="73">
        <f>SUM(E52:E52)</f>
        <v>0</v>
      </c>
      <c r="F53" s="73">
        <f>SUM(F52:F52)</f>
        <v>0</v>
      </c>
    </row>
    <row r="54" spans="1:6" ht="84" customHeight="1" x14ac:dyDescent="0.3">
      <c r="A54" s="120" t="s">
        <v>119</v>
      </c>
      <c r="B54" s="118" t="s">
        <v>59</v>
      </c>
      <c r="C54" s="59" t="s">
        <v>113</v>
      </c>
      <c r="D54" s="85">
        <v>450075</v>
      </c>
      <c r="E54" s="73">
        <v>320611.52</v>
      </c>
      <c r="F54" s="71"/>
    </row>
    <row r="55" spans="1:6" ht="84" customHeight="1" x14ac:dyDescent="0.3">
      <c r="A55" s="119"/>
      <c r="B55" s="119"/>
      <c r="C55" s="59" t="s">
        <v>114</v>
      </c>
      <c r="D55" s="85">
        <v>99925</v>
      </c>
      <c r="E55" s="73"/>
      <c r="F55" s="71"/>
    </row>
    <row r="56" spans="1:6" ht="59.25" customHeight="1" x14ac:dyDescent="0.25">
      <c r="A56" s="100" t="s">
        <v>161</v>
      </c>
      <c r="B56" s="100"/>
      <c r="C56" s="100"/>
      <c r="D56" s="83">
        <f>D55+D54</f>
        <v>550000</v>
      </c>
      <c r="E56" s="83">
        <f>E55+E54</f>
        <v>320611.52</v>
      </c>
      <c r="F56" s="83">
        <f>F55+F54</f>
        <v>0</v>
      </c>
    </row>
    <row r="57" spans="1:6" ht="125.25" customHeight="1" x14ac:dyDescent="0.3">
      <c r="A57" s="59" t="s">
        <v>53</v>
      </c>
      <c r="B57" s="42" t="s">
        <v>55</v>
      </c>
      <c r="C57" s="59" t="s">
        <v>159</v>
      </c>
      <c r="D57" s="85">
        <f>276358.68+300144.1+79048.79</f>
        <v>655551.57000000007</v>
      </c>
      <c r="E57" s="73"/>
      <c r="F57" s="71"/>
    </row>
    <row r="58" spans="1:6" ht="63.75" customHeight="1" x14ac:dyDescent="0.3">
      <c r="A58" s="100" t="s">
        <v>99</v>
      </c>
      <c r="B58" s="100"/>
      <c r="C58" s="100"/>
      <c r="D58" s="83">
        <f>D57</f>
        <v>655551.57000000007</v>
      </c>
      <c r="E58" s="74">
        <f>E57</f>
        <v>0</v>
      </c>
      <c r="F58" s="71"/>
    </row>
    <row r="59" spans="1:6" ht="125.25" customHeight="1" x14ac:dyDescent="0.3">
      <c r="A59" s="93" t="s">
        <v>58</v>
      </c>
      <c r="B59" s="94" t="s">
        <v>33</v>
      </c>
      <c r="C59" s="96" t="s">
        <v>116</v>
      </c>
      <c r="D59" s="95">
        <f>1057836.91</f>
        <v>1057836.9099999999</v>
      </c>
      <c r="E59" s="70"/>
      <c r="F59" s="71"/>
    </row>
    <row r="60" spans="1:6" ht="72" customHeight="1" x14ac:dyDescent="0.25">
      <c r="A60" s="109" t="s">
        <v>41</v>
      </c>
      <c r="B60" s="109"/>
      <c r="C60" s="109"/>
      <c r="D60" s="85">
        <f>D59</f>
        <v>1057836.9099999999</v>
      </c>
      <c r="E60" s="85">
        <f t="shared" ref="E60:F60" si="0">E59</f>
        <v>0</v>
      </c>
      <c r="F60" s="85">
        <f t="shared" si="0"/>
        <v>0</v>
      </c>
    </row>
    <row r="61" spans="1:6" s="80" customFormat="1" ht="31.5" x14ac:dyDescent="0.25">
      <c r="A61" s="86">
        <v>5</v>
      </c>
      <c r="B61" s="78" t="s">
        <v>111</v>
      </c>
      <c r="C61" s="91" t="s">
        <v>112</v>
      </c>
      <c r="D61" s="44">
        <v>1088500</v>
      </c>
      <c r="E61" s="46"/>
      <c r="F61" s="79"/>
    </row>
    <row r="62" spans="1:6" ht="18.75" x14ac:dyDescent="0.3">
      <c r="A62" s="106" t="s">
        <v>84</v>
      </c>
      <c r="B62" s="106"/>
      <c r="C62" s="106"/>
      <c r="D62" s="99">
        <f>D60+D53+D51+D58+D56+D61</f>
        <v>77496619.279999986</v>
      </c>
      <c r="E62" s="99">
        <f>E60+E53+E51+E58+E56+E61</f>
        <v>3270580.72</v>
      </c>
      <c r="F62" s="99">
        <f>F60+F53+F51+F58+F56+F61</f>
        <v>1430600</v>
      </c>
    </row>
    <row r="63" spans="1:6" ht="33" customHeight="1" x14ac:dyDescent="0.3">
      <c r="A63" s="110" t="s">
        <v>82</v>
      </c>
      <c r="B63" s="111"/>
      <c r="C63" s="112"/>
      <c r="D63" s="113">
        <f>D62+E62</f>
        <v>80767199.999999985</v>
      </c>
      <c r="E63" s="114"/>
      <c r="F63" s="70"/>
    </row>
    <row r="64" spans="1:6" ht="18.75" x14ac:dyDescent="0.3">
      <c r="A64" s="110" t="s">
        <v>83</v>
      </c>
      <c r="B64" s="111"/>
      <c r="C64" s="112"/>
      <c r="D64" s="99"/>
      <c r="E64" s="72"/>
      <c r="F64" s="70">
        <f>F62</f>
        <v>1430600</v>
      </c>
    </row>
    <row r="65" spans="1:6" ht="23.25" x14ac:dyDescent="0.35">
      <c r="A65" s="106" t="s">
        <v>85</v>
      </c>
      <c r="B65" s="106"/>
      <c r="C65" s="106"/>
      <c r="D65" s="107"/>
      <c r="E65" s="107"/>
      <c r="F65" s="108"/>
    </row>
    <row r="66" spans="1:6" ht="18.75" hidden="1" x14ac:dyDescent="0.3">
      <c r="D66" s="81">
        <f>81109300+1088500</f>
        <v>82197800</v>
      </c>
    </row>
    <row r="67" spans="1:6" ht="18.75" hidden="1" x14ac:dyDescent="0.3">
      <c r="D67" s="81">
        <f>D63+F64</f>
        <v>82197799.999999985</v>
      </c>
    </row>
    <row r="68" spans="1:6" ht="18.75" hidden="1" x14ac:dyDescent="0.3">
      <c r="D68" s="81">
        <f>D66-D67</f>
        <v>0</v>
      </c>
    </row>
  </sheetData>
  <mergeCells count="22">
    <mergeCell ref="A6:F6"/>
    <mergeCell ref="A51:C51"/>
    <mergeCell ref="A53:C53"/>
    <mergeCell ref="B54:B55"/>
    <mergeCell ref="A54:A55"/>
    <mergeCell ref="A7:A8"/>
    <mergeCell ref="B7:B8"/>
    <mergeCell ref="C7:C8"/>
    <mergeCell ref="E7:E8"/>
    <mergeCell ref="D7:D8"/>
    <mergeCell ref="F7:F8"/>
    <mergeCell ref="D65:F65"/>
    <mergeCell ref="A60:C60"/>
    <mergeCell ref="A62:C62"/>
    <mergeCell ref="A63:C63"/>
    <mergeCell ref="D63:E63"/>
    <mergeCell ref="A64:C64"/>
    <mergeCell ref="A56:C56"/>
    <mergeCell ref="A58:C58"/>
    <mergeCell ref="B9:B50"/>
    <mergeCell ref="A9:A50"/>
    <mergeCell ref="A65:C65"/>
  </mergeCells>
  <phoneticPr fontId="15" type="noConversion"/>
  <pageMargins left="0.70866141732283472" right="0.31496062992125984" top="0.55118110236220474" bottom="0.5511811023622047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14" sqref="A14"/>
    </sheetView>
  </sheetViews>
  <sheetFormatPr defaultRowHeight="15" x14ac:dyDescent="0.25"/>
  <cols>
    <col min="1" max="1" width="43.5703125" customWidth="1"/>
    <col min="2" max="2" width="21.140625" customWidth="1"/>
    <col min="3" max="3" width="20" customWidth="1"/>
    <col min="4" max="4" width="17.85546875" customWidth="1"/>
  </cols>
  <sheetData>
    <row r="3" spans="1:4" ht="89.25" customHeight="1" x14ac:dyDescent="0.25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.75" x14ac:dyDescent="0.25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5" x14ac:dyDescent="0.25">
      <c r="A5" s="21" t="s">
        <v>22</v>
      </c>
      <c r="B5" s="16">
        <v>105000</v>
      </c>
      <c r="C5" s="16">
        <v>6187.47</v>
      </c>
      <c r="D5" s="16">
        <f t="shared" ref="D5:D7" si="0">B5+C5</f>
        <v>111187.47</v>
      </c>
    </row>
    <row r="6" spans="1:4" ht="47.25" x14ac:dyDescent="0.25">
      <c r="A6" s="21" t="s">
        <v>24</v>
      </c>
      <c r="B6" s="16">
        <v>66000</v>
      </c>
      <c r="C6" s="16">
        <v>288339.32</v>
      </c>
      <c r="D6" s="16">
        <f t="shared" si="0"/>
        <v>354339.32</v>
      </c>
    </row>
    <row r="7" spans="1:4" ht="63" x14ac:dyDescent="0.25">
      <c r="A7" s="21" t="s">
        <v>62</v>
      </c>
      <c r="B7" s="16">
        <v>0</v>
      </c>
      <c r="C7" s="16">
        <v>245300</v>
      </c>
      <c r="D7" s="16">
        <f t="shared" si="0"/>
        <v>245300</v>
      </c>
    </row>
    <row r="8" spans="1:4" ht="34.5" customHeight="1" x14ac:dyDescent="0.25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75" x14ac:dyDescent="0.25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4" workbookViewId="0">
      <selection activeCell="D53" sqref="D53"/>
    </sheetView>
  </sheetViews>
  <sheetFormatPr defaultColWidth="9.140625" defaultRowHeight="15" x14ac:dyDescent="0.25"/>
  <cols>
    <col min="1" max="1" width="5.7109375" style="5" customWidth="1"/>
    <col min="2" max="2" width="16.42578125" style="5" customWidth="1"/>
    <col min="3" max="3" width="46.5703125" style="5" customWidth="1"/>
    <col min="4" max="4" width="15" style="5" customWidth="1"/>
    <col min="5" max="5" width="15" style="28" customWidth="1"/>
    <col min="6" max="6" width="15" style="27" customWidth="1"/>
    <col min="7" max="7" width="15.7109375" style="28" customWidth="1"/>
    <col min="8" max="8" width="19.7109375" style="28" customWidth="1"/>
    <col min="9" max="9" width="16.140625" style="28" customWidth="1"/>
    <col min="10" max="10" width="13.140625" style="28" bestFit="1" customWidth="1"/>
    <col min="11" max="16384" width="9.140625" style="5"/>
  </cols>
  <sheetData>
    <row r="1" spans="1:10" ht="18.75" hidden="1" customHeight="1" x14ac:dyDescent="0.3">
      <c r="D1" s="129" t="s">
        <v>0</v>
      </c>
      <c r="E1" s="129"/>
      <c r="F1" s="129"/>
      <c r="G1" s="129"/>
      <c r="H1" s="129"/>
    </row>
    <row r="2" spans="1:10" ht="15" hidden="1" customHeight="1" x14ac:dyDescent="0.3">
      <c r="D2" s="129" t="s">
        <v>1</v>
      </c>
      <c r="E2" s="129"/>
      <c r="F2" s="129"/>
      <c r="G2" s="129"/>
      <c r="H2" s="129"/>
    </row>
    <row r="3" spans="1:10" ht="15" hidden="1" customHeight="1" x14ac:dyDescent="0.3">
      <c r="D3" s="129" t="s">
        <v>2</v>
      </c>
      <c r="E3" s="129"/>
      <c r="F3" s="129"/>
      <c r="G3" s="129"/>
      <c r="H3" s="129"/>
    </row>
    <row r="4" spans="1:10" ht="15" hidden="1" customHeight="1" x14ac:dyDescent="0.3">
      <c r="D4" s="129" t="s">
        <v>3</v>
      </c>
      <c r="E4" s="129"/>
      <c r="F4" s="129"/>
      <c r="G4" s="129"/>
      <c r="H4" s="129"/>
    </row>
    <row r="5" spans="1:10" ht="22.5" hidden="1" customHeight="1" x14ac:dyDescent="0.3">
      <c r="D5" s="129" t="s">
        <v>37</v>
      </c>
      <c r="E5" s="129"/>
      <c r="F5" s="129"/>
      <c r="G5" s="129"/>
      <c r="H5" s="129"/>
    </row>
    <row r="6" spans="1:10" ht="18.75" hidden="1" customHeight="1" x14ac:dyDescent="0.3">
      <c r="A6" s="6"/>
    </row>
    <row r="7" spans="1:10" ht="18.75" hidden="1" customHeight="1" x14ac:dyDescent="0.3">
      <c r="A7" s="7"/>
    </row>
    <row r="8" spans="1:10" ht="78.75" customHeight="1" x14ac:dyDescent="0.3">
      <c r="A8" s="133" t="s">
        <v>38</v>
      </c>
      <c r="B8" s="133"/>
      <c r="C8" s="133"/>
      <c r="D8" s="133"/>
      <c r="E8" s="133"/>
      <c r="F8" s="133"/>
      <c r="G8" s="133"/>
      <c r="H8" s="133"/>
    </row>
    <row r="9" spans="1:10" ht="18.75" x14ac:dyDescent="0.3">
      <c r="A9" s="134"/>
      <c r="B9" s="134"/>
      <c r="C9" s="134"/>
      <c r="D9" s="134"/>
      <c r="E9" s="134"/>
      <c r="F9" s="134"/>
      <c r="G9" s="134"/>
      <c r="H9" s="134"/>
    </row>
    <row r="10" spans="1:10" ht="32.25" customHeight="1" x14ac:dyDescent="0.25">
      <c r="A10" s="137" t="s">
        <v>4</v>
      </c>
      <c r="B10" s="138" t="s">
        <v>5</v>
      </c>
      <c r="C10" s="140" t="s">
        <v>6</v>
      </c>
      <c r="D10" s="142" t="s">
        <v>77</v>
      </c>
      <c r="E10" s="142"/>
      <c r="F10" s="29"/>
      <c r="G10" s="143" t="s">
        <v>78</v>
      </c>
      <c r="H10" s="135" t="s">
        <v>79</v>
      </c>
      <c r="I10" s="136"/>
      <c r="J10" s="31"/>
    </row>
    <row r="11" spans="1:10" ht="58.5" customHeight="1" x14ac:dyDescent="0.25">
      <c r="A11" s="134"/>
      <c r="B11" s="139"/>
      <c r="C11" s="141"/>
      <c r="D11" s="8" t="s">
        <v>73</v>
      </c>
      <c r="E11" s="56" t="s">
        <v>69</v>
      </c>
      <c r="F11" s="32" t="s">
        <v>34</v>
      </c>
      <c r="G11" s="144"/>
      <c r="H11" s="33" t="s">
        <v>80</v>
      </c>
      <c r="I11" s="34" t="s">
        <v>69</v>
      </c>
      <c r="J11" s="39" t="s">
        <v>34</v>
      </c>
    </row>
    <row r="12" spans="1:10" ht="93.75" customHeight="1" x14ac:dyDescent="0.25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4.5" x14ac:dyDescent="0.25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.75" x14ac:dyDescent="0.25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4.5" x14ac:dyDescent="0.25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4.5" x14ac:dyDescent="0.25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.75" x14ac:dyDescent="0.25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.75" x14ac:dyDescent="0.25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3" x14ac:dyDescent="0.25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 x14ac:dyDescent="0.25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 x14ac:dyDescent="0.25">
      <c r="A21" s="66"/>
      <c r="B21" s="64"/>
      <c r="C21" s="9" t="s">
        <v>89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 x14ac:dyDescent="0.25">
      <c r="A22" s="66"/>
      <c r="B22" s="64"/>
      <c r="C22" s="9" t="s">
        <v>90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3" x14ac:dyDescent="0.25">
      <c r="A23" s="66"/>
      <c r="B23" s="64"/>
      <c r="C23" s="9" t="s">
        <v>16</v>
      </c>
      <c r="D23" s="2">
        <f>SUM(D24:D40)</f>
        <v>71866799.999999985</v>
      </c>
      <c r="E23" s="40">
        <f t="shared" ref="E23" si="1"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7.25" x14ac:dyDescent="0.25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5" x14ac:dyDescent="0.25">
      <c r="A25" s="66"/>
      <c r="B25" s="64"/>
      <c r="C25" s="9" t="s">
        <v>18</v>
      </c>
      <c r="D25" s="1">
        <v>843000</v>
      </c>
      <c r="E25" s="36"/>
      <c r="F25" s="37">
        <f t="shared" ref="F25:F43" si="2">D25</f>
        <v>843000</v>
      </c>
      <c r="G25" s="36"/>
      <c r="H25" s="36"/>
      <c r="I25" s="31"/>
      <c r="J25" s="31"/>
    </row>
    <row r="26" spans="1:10" ht="47.25" x14ac:dyDescent="0.25">
      <c r="A26" s="66"/>
      <c r="B26" s="64"/>
      <c r="C26" s="9" t="s">
        <v>19</v>
      </c>
      <c r="D26" s="1">
        <v>9578000</v>
      </c>
      <c r="E26" s="36"/>
      <c r="F26" s="37">
        <f t="shared" si="2"/>
        <v>9578000</v>
      </c>
      <c r="G26" s="36"/>
      <c r="H26" s="36"/>
      <c r="I26" s="31"/>
      <c r="J26" s="31"/>
    </row>
    <row r="27" spans="1:10" ht="47.25" x14ac:dyDescent="0.25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5" x14ac:dyDescent="0.25">
      <c r="A28" s="66"/>
      <c r="B28" s="64"/>
      <c r="C28" s="9" t="s">
        <v>21</v>
      </c>
      <c r="D28" s="1">
        <v>7517000</v>
      </c>
      <c r="E28" s="36"/>
      <c r="F28" s="37">
        <f t="shared" si="2"/>
        <v>7517000</v>
      </c>
      <c r="G28" s="36"/>
      <c r="H28" s="36"/>
      <c r="I28" s="31"/>
      <c r="J28" s="31"/>
    </row>
    <row r="29" spans="1:10" ht="31.5" x14ac:dyDescent="0.25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2"/>
        <v>111187.47</v>
      </c>
      <c r="G29" s="36"/>
      <c r="H29" s="36"/>
      <c r="I29" s="31"/>
      <c r="J29" s="31"/>
    </row>
    <row r="30" spans="1:10" ht="15.75" x14ac:dyDescent="0.25">
      <c r="A30" s="66"/>
      <c r="B30" s="64"/>
      <c r="C30" s="9" t="s">
        <v>23</v>
      </c>
      <c r="D30" s="1">
        <v>2133000</v>
      </c>
      <c r="E30" s="36"/>
      <c r="F30" s="37">
        <f t="shared" si="2"/>
        <v>2133000</v>
      </c>
      <c r="G30" s="36"/>
      <c r="H30" s="36"/>
      <c r="I30" s="31"/>
      <c r="J30" s="31"/>
    </row>
    <row r="31" spans="1:10" ht="31.5" x14ac:dyDescent="0.25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2"/>
        <v>354339.32</v>
      </c>
      <c r="G31" s="36"/>
      <c r="H31" s="36"/>
      <c r="I31" s="31"/>
      <c r="J31" s="31"/>
    </row>
    <row r="32" spans="1:10" ht="31.5" x14ac:dyDescent="0.25">
      <c r="A32" s="66"/>
      <c r="B32" s="64"/>
      <c r="C32" s="9" t="s">
        <v>25</v>
      </c>
      <c r="D32" s="1">
        <v>1538000</v>
      </c>
      <c r="E32" s="36"/>
      <c r="F32" s="37">
        <f t="shared" si="2"/>
        <v>1538000</v>
      </c>
      <c r="G32" s="36"/>
      <c r="H32" s="36"/>
      <c r="I32" s="31"/>
      <c r="J32" s="31"/>
    </row>
    <row r="33" spans="1:10" ht="31.5" x14ac:dyDescent="0.25">
      <c r="A33" s="66"/>
      <c r="B33" s="64"/>
      <c r="C33" s="9" t="s">
        <v>26</v>
      </c>
      <c r="D33" s="1">
        <v>6667000</v>
      </c>
      <c r="E33" s="36"/>
      <c r="F33" s="37">
        <f t="shared" si="2"/>
        <v>6667000</v>
      </c>
      <c r="G33" s="36"/>
      <c r="H33" s="36"/>
      <c r="I33" s="31"/>
      <c r="J33" s="31"/>
    </row>
    <row r="34" spans="1:10" ht="31.5" x14ac:dyDescent="0.25">
      <c r="A34" s="66"/>
      <c r="B34" s="64"/>
      <c r="C34" s="9" t="s">
        <v>27</v>
      </c>
      <c r="D34" s="1">
        <v>2224000</v>
      </c>
      <c r="E34" s="36"/>
      <c r="F34" s="37">
        <f t="shared" si="2"/>
        <v>2224000</v>
      </c>
      <c r="G34" s="36"/>
      <c r="H34" s="36"/>
      <c r="I34" s="31"/>
      <c r="J34" s="31"/>
    </row>
    <row r="35" spans="1:10" ht="157.5" x14ac:dyDescent="0.25">
      <c r="A35" s="66"/>
      <c r="B35" s="64"/>
      <c r="C35" s="9" t="s">
        <v>52</v>
      </c>
      <c r="D35" s="1">
        <v>383670.02</v>
      </c>
      <c r="E35" s="36"/>
      <c r="F35" s="37">
        <f t="shared" si="2"/>
        <v>383670.02</v>
      </c>
      <c r="G35" s="36"/>
      <c r="H35" s="36"/>
      <c r="I35" s="31"/>
      <c r="J35" s="31"/>
    </row>
    <row r="36" spans="1:10" ht="31.5" x14ac:dyDescent="0.25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2"/>
        <v>3503224.0600000005</v>
      </c>
      <c r="G36" s="36"/>
      <c r="H36" s="36"/>
      <c r="I36" s="31"/>
      <c r="J36" s="31"/>
    </row>
    <row r="37" spans="1:10" ht="78.75" x14ac:dyDescent="0.25">
      <c r="A37" s="66"/>
      <c r="B37" s="64"/>
      <c r="C37" s="14" t="s">
        <v>51</v>
      </c>
      <c r="D37" s="1">
        <v>198900</v>
      </c>
      <c r="E37" s="36"/>
      <c r="F37" s="37">
        <f t="shared" si="2"/>
        <v>198900</v>
      </c>
      <c r="G37" s="36"/>
      <c r="H37" s="36"/>
      <c r="I37" s="31"/>
      <c r="J37" s="31"/>
    </row>
    <row r="38" spans="1:10" ht="63" x14ac:dyDescent="0.25">
      <c r="A38" s="66"/>
      <c r="B38" s="64"/>
      <c r="C38" s="14" t="s">
        <v>50</v>
      </c>
      <c r="D38" s="1">
        <v>245300</v>
      </c>
      <c r="E38" s="36"/>
      <c r="F38" s="37">
        <f t="shared" si="2"/>
        <v>245300</v>
      </c>
      <c r="G38" s="36"/>
      <c r="H38" s="36"/>
      <c r="I38" s="31"/>
      <c r="J38" s="31"/>
    </row>
    <row r="39" spans="1:10" ht="94.5" x14ac:dyDescent="0.25">
      <c r="A39" s="66"/>
      <c r="B39" s="64"/>
      <c r="C39" s="69" t="s">
        <v>102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3" x14ac:dyDescent="0.25">
      <c r="A40" s="66"/>
      <c r="B40" s="64"/>
      <c r="C40" s="69" t="s">
        <v>103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10.25" x14ac:dyDescent="0.25">
      <c r="A41" s="66"/>
      <c r="B41" s="64"/>
      <c r="C41" s="9" t="s">
        <v>39</v>
      </c>
      <c r="D41" s="17">
        <v>238500</v>
      </c>
      <c r="E41" s="58"/>
      <c r="F41" s="37">
        <f t="shared" si="2"/>
        <v>238500</v>
      </c>
      <c r="G41" s="36"/>
      <c r="H41" s="36"/>
      <c r="I41" s="31"/>
      <c r="J41" s="31"/>
    </row>
    <row r="42" spans="1:10" ht="126" x14ac:dyDescent="0.25">
      <c r="A42" s="66"/>
      <c r="B42" s="64"/>
      <c r="C42" s="9" t="s">
        <v>29</v>
      </c>
      <c r="D42" s="1">
        <v>82000</v>
      </c>
      <c r="E42" s="36"/>
      <c r="F42" s="37">
        <f t="shared" si="2"/>
        <v>82000</v>
      </c>
      <c r="G42" s="36"/>
      <c r="H42" s="36"/>
      <c r="I42" s="31"/>
      <c r="J42" s="31"/>
    </row>
    <row r="43" spans="1:10" ht="126" x14ac:dyDescent="0.25">
      <c r="A43" s="66"/>
      <c r="B43" s="64"/>
      <c r="C43" s="9" t="s">
        <v>36</v>
      </c>
      <c r="D43" s="1">
        <v>1600000</v>
      </c>
      <c r="E43" s="36"/>
      <c r="F43" s="37">
        <f t="shared" si="2"/>
        <v>1600000</v>
      </c>
      <c r="G43" s="36"/>
      <c r="H43" s="36"/>
      <c r="I43" s="31"/>
      <c r="J43" s="31"/>
    </row>
    <row r="44" spans="1:10" s="28" customFormat="1" ht="31.5" customHeight="1" x14ac:dyDescent="0.25">
      <c r="A44" s="68"/>
      <c r="B44" s="67"/>
      <c r="C44" s="57" t="s">
        <v>104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 x14ac:dyDescent="0.25">
      <c r="A45" s="154" t="s">
        <v>56</v>
      </c>
      <c r="B45" s="155"/>
      <c r="C45" s="156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 x14ac:dyDescent="0.25">
      <c r="A46" s="145">
        <v>2</v>
      </c>
      <c r="B46" s="163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7.25" x14ac:dyDescent="0.25">
      <c r="A47" s="146"/>
      <c r="B47" s="164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3" x14ac:dyDescent="0.25">
      <c r="A48" s="146"/>
      <c r="B48" s="164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7.25" x14ac:dyDescent="0.25">
      <c r="A49" s="146"/>
      <c r="B49" s="164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7.25" x14ac:dyDescent="0.25">
      <c r="A50" s="146"/>
      <c r="B50" s="164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.75" x14ac:dyDescent="0.25">
      <c r="A51" s="146"/>
      <c r="B51" s="165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5" x14ac:dyDescent="0.25">
      <c r="A52" s="147"/>
      <c r="B52" s="4"/>
      <c r="C52" s="10" t="s">
        <v>91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3" x14ac:dyDescent="0.25">
      <c r="A53" s="147"/>
      <c r="B53" s="4"/>
      <c r="C53" s="10" t="s">
        <v>106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5" x14ac:dyDescent="0.25">
      <c r="A54" s="148"/>
      <c r="B54" s="4"/>
      <c r="C54" s="75" t="s">
        <v>107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 x14ac:dyDescent="0.25">
      <c r="A55" s="157" t="s">
        <v>57</v>
      </c>
      <c r="B55" s="158"/>
      <c r="C55" s="159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 t="shared" ref="I55:J55" si="3">SUM(I46:I51)</f>
        <v>0</v>
      </c>
      <c r="J55" s="46">
        <f t="shared" si="3"/>
        <v>1688400</v>
      </c>
    </row>
    <row r="56" spans="1:10" ht="112.5" customHeight="1" x14ac:dyDescent="0.25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 x14ac:dyDescent="0.25">
      <c r="A57" s="15"/>
      <c r="B57" s="4"/>
      <c r="C57" s="4" t="s">
        <v>105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 x14ac:dyDescent="0.25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 x14ac:dyDescent="0.25">
      <c r="A59" s="169" t="s">
        <v>60</v>
      </c>
      <c r="B59" s="170"/>
      <c r="C59" s="171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 x14ac:dyDescent="0.25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 x14ac:dyDescent="0.25">
      <c r="A61" s="154" t="s">
        <v>99</v>
      </c>
      <c r="B61" s="155"/>
      <c r="C61" s="156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 x14ac:dyDescent="0.25">
      <c r="A62" s="166">
        <v>3</v>
      </c>
      <c r="B62" s="163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7.25" x14ac:dyDescent="0.25">
      <c r="A63" s="167"/>
      <c r="B63" s="164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5" x14ac:dyDescent="0.25">
      <c r="A64" s="167"/>
      <c r="B64" s="164"/>
      <c r="C64" s="10" t="s">
        <v>86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3" x14ac:dyDescent="0.25">
      <c r="A65" s="167"/>
      <c r="B65" s="164"/>
      <c r="C65" s="10" t="s">
        <v>46</v>
      </c>
      <c r="D65" s="18">
        <v>505000</v>
      </c>
      <c r="E65" s="42"/>
      <c r="F65" s="44">
        <f t="shared" ref="F65" si="4">D65</f>
        <v>505000</v>
      </c>
      <c r="G65" s="30"/>
      <c r="H65" s="30"/>
      <c r="I65" s="31"/>
      <c r="J65" s="31"/>
    </row>
    <row r="66" spans="1:10" ht="31.5" x14ac:dyDescent="0.25">
      <c r="A66" s="168"/>
      <c r="B66" s="165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5" x14ac:dyDescent="0.25">
      <c r="A67" s="15"/>
      <c r="B67" s="4"/>
      <c r="C67" s="10" t="s">
        <v>87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7.25" x14ac:dyDescent="0.25">
      <c r="A68" s="15"/>
      <c r="B68" s="4"/>
      <c r="C68" s="10" t="s">
        <v>88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 x14ac:dyDescent="0.25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 x14ac:dyDescent="0.25">
      <c r="A70" s="160" t="s">
        <v>40</v>
      </c>
      <c r="B70" s="161"/>
      <c r="C70" s="162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 x14ac:dyDescent="0.25">
      <c r="A71" s="166">
        <v>4</v>
      </c>
      <c r="B71" s="163" t="s">
        <v>33</v>
      </c>
      <c r="C71" s="10" t="s">
        <v>94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.75" x14ac:dyDescent="0.25">
      <c r="A72" s="167"/>
      <c r="B72" s="164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9" x14ac:dyDescent="0.25">
      <c r="A73" s="168"/>
      <c r="B73" s="165"/>
      <c r="C73" s="19" t="s">
        <v>100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9" x14ac:dyDescent="0.25">
      <c r="A74" s="15"/>
      <c r="B74" s="4"/>
      <c r="C74" s="19" t="s">
        <v>101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1.75" x14ac:dyDescent="0.25">
      <c r="A75" s="15"/>
      <c r="B75" s="4"/>
      <c r="C75" s="19" t="s">
        <v>108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4.5" x14ac:dyDescent="0.25">
      <c r="A76" s="15"/>
      <c r="B76" s="4"/>
      <c r="C76" s="61" t="s">
        <v>109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.75" x14ac:dyDescent="0.25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x14ac:dyDescent="0.25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 x14ac:dyDescent="0.25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 x14ac:dyDescent="0.25">
      <c r="A80" s="160" t="s">
        <v>41</v>
      </c>
      <c r="B80" s="161"/>
      <c r="C80" s="162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 t="shared" ref="G80:H80" si="5">SUM(G71:G73)</f>
        <v>0</v>
      </c>
      <c r="H80" s="46">
        <f t="shared" si="5"/>
        <v>0</v>
      </c>
      <c r="I80" s="47">
        <f>I75</f>
        <v>244701</v>
      </c>
      <c r="J80" s="47">
        <f>J75</f>
        <v>244701</v>
      </c>
    </row>
    <row r="81" spans="1:10" ht="31.5" hidden="1" customHeight="1" x14ac:dyDescent="0.25">
      <c r="A81" s="172"/>
      <c r="B81" s="173"/>
      <c r="C81" s="174"/>
      <c r="D81" s="3"/>
      <c r="E81" s="46"/>
      <c r="F81" s="45"/>
      <c r="G81" s="46"/>
      <c r="H81" s="46"/>
      <c r="I81" s="47"/>
      <c r="J81" s="47"/>
    </row>
    <row r="82" spans="1:10" ht="15.75" customHeight="1" x14ac:dyDescent="0.25">
      <c r="A82" s="130" t="s">
        <v>84</v>
      </c>
      <c r="B82" s="131"/>
      <c r="C82" s="132"/>
      <c r="D82" s="13">
        <f t="shared" ref="D82:J82" si="6">D80+D70+D55+D45+D61+D59</f>
        <v>130343095.31</v>
      </c>
      <c r="E82" s="53">
        <f t="shared" si="6"/>
        <v>33657981</v>
      </c>
      <c r="F82" s="52">
        <f t="shared" si="6"/>
        <v>149182716</v>
      </c>
      <c r="G82" s="53">
        <f>G80+G70+G55+G45+G61+G59</f>
        <v>299952</v>
      </c>
      <c r="H82" s="53">
        <f t="shared" si="6"/>
        <v>11088400</v>
      </c>
      <c r="I82" s="53">
        <f t="shared" si="6"/>
        <v>-8552000</v>
      </c>
      <c r="J82" s="53">
        <f t="shared" si="6"/>
        <v>2536400</v>
      </c>
    </row>
    <row r="83" spans="1:10" ht="15" customHeight="1" x14ac:dyDescent="0.25">
      <c r="A83" s="130" t="s">
        <v>110</v>
      </c>
      <c r="B83" s="131"/>
      <c r="C83" s="132"/>
      <c r="D83" s="13"/>
      <c r="E83" s="53"/>
      <c r="F83" s="149">
        <f>F82+G82</f>
        <v>149482668</v>
      </c>
      <c r="G83" s="150"/>
      <c r="H83" s="53"/>
      <c r="I83" s="53"/>
      <c r="J83" s="53"/>
    </row>
    <row r="84" spans="1:10" ht="15.75" customHeight="1" x14ac:dyDescent="0.25">
      <c r="A84" s="130" t="s">
        <v>83</v>
      </c>
      <c r="B84" s="131"/>
      <c r="C84" s="132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 x14ac:dyDescent="0.25">
      <c r="A85" s="130" t="s">
        <v>85</v>
      </c>
      <c r="B85" s="131"/>
      <c r="C85" s="132"/>
      <c r="D85" s="151">
        <f>F82+G82+J82</f>
        <v>152019068</v>
      </c>
      <c r="E85" s="152"/>
      <c r="F85" s="152"/>
      <c r="G85" s="152"/>
      <c r="H85" s="152"/>
      <c r="I85" s="152"/>
      <c r="J85" s="153"/>
    </row>
    <row r="86" spans="1:10" ht="45" hidden="1" customHeight="1" x14ac:dyDescent="0.3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 x14ac:dyDescent="0.3">
      <c r="A87" s="7"/>
      <c r="F87" s="27">
        <f>D89-F82</f>
        <v>12560264</v>
      </c>
      <c r="J87" s="28">
        <f>J86-J84</f>
        <v>0</v>
      </c>
    </row>
    <row r="88" spans="1:10" ht="18.75" hidden="1" customHeight="1" x14ac:dyDescent="0.3">
      <c r="A88" s="7"/>
      <c r="I88" s="28">
        <v>702500</v>
      </c>
    </row>
    <row r="89" spans="1:10" ht="18.75" hidden="1" customHeight="1" x14ac:dyDescent="0.3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 x14ac:dyDescent="0.25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 x14ac:dyDescent="0.25">
      <c r="D91" s="5">
        <f>D89-D90</f>
        <v>35256504.319999993</v>
      </c>
      <c r="I91" s="28">
        <f>I90-I82</f>
        <v>9400000</v>
      </c>
    </row>
    <row r="92" spans="1:10" ht="15" hidden="1" customHeight="1" x14ac:dyDescent="0.25"/>
    <row r="93" spans="1:10" ht="15" hidden="1" customHeight="1" x14ac:dyDescent="0.25"/>
  </sheetData>
  <mergeCells count="32"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D1:H1"/>
    <mergeCell ref="D2:H2"/>
    <mergeCell ref="D3:H3"/>
    <mergeCell ref="D4:H4"/>
    <mergeCell ref="D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E17" sqref="E17"/>
    </sheetView>
  </sheetViews>
  <sheetFormatPr defaultColWidth="9.140625" defaultRowHeight="15" x14ac:dyDescent="0.25"/>
  <cols>
    <col min="1" max="1" width="5.7109375" style="28" customWidth="1"/>
    <col min="2" max="2" width="46.5703125" style="28" customWidth="1"/>
    <col min="3" max="4" width="15" style="28" hidden="1" customWidth="1"/>
    <col min="5" max="5" width="15" style="27" customWidth="1"/>
    <col min="6" max="6" width="15.7109375" style="28" customWidth="1"/>
    <col min="7" max="7" width="19.7109375" style="28" hidden="1" customWidth="1"/>
    <col min="8" max="8" width="16.140625" style="28" hidden="1" customWidth="1"/>
    <col min="9" max="9" width="13.140625" style="28" bestFit="1" customWidth="1"/>
    <col min="10" max="16384" width="9.140625" style="28"/>
  </cols>
  <sheetData>
    <row r="1" spans="1:9" ht="94.5" customHeight="1" x14ac:dyDescent="0.3">
      <c r="A1" s="115" t="s">
        <v>97</v>
      </c>
      <c r="B1" s="115"/>
      <c r="C1" s="115"/>
      <c r="D1" s="115"/>
      <c r="E1" s="115"/>
      <c r="F1" s="115"/>
      <c r="G1" s="115"/>
      <c r="H1" s="175"/>
      <c r="I1" s="175"/>
    </row>
    <row r="2" spans="1:9" ht="18.75" x14ac:dyDescent="0.3">
      <c r="A2" s="176"/>
      <c r="B2" s="176"/>
      <c r="C2" s="176"/>
      <c r="D2" s="176"/>
      <c r="E2" s="176"/>
      <c r="F2" s="176"/>
      <c r="G2" s="177"/>
    </row>
    <row r="3" spans="1:9" ht="15.75" hidden="1" x14ac:dyDescent="0.25">
      <c r="A3" s="178" t="s">
        <v>4</v>
      </c>
      <c r="B3" s="180" t="s">
        <v>6</v>
      </c>
      <c r="C3" s="182" t="s">
        <v>77</v>
      </c>
      <c r="D3" s="183"/>
      <c r="E3" s="29"/>
      <c r="F3" s="184" t="s">
        <v>93</v>
      </c>
      <c r="G3" s="184" t="s">
        <v>79</v>
      </c>
      <c r="H3" s="186"/>
      <c r="I3" s="31"/>
    </row>
    <row r="4" spans="1:9" ht="69" customHeight="1" x14ac:dyDescent="0.25">
      <c r="A4" s="179"/>
      <c r="B4" s="181"/>
      <c r="C4" s="33" t="s">
        <v>73</v>
      </c>
      <c r="D4" s="56" t="s">
        <v>69</v>
      </c>
      <c r="E4" s="32" t="s">
        <v>92</v>
      </c>
      <c r="F4" s="185"/>
      <c r="G4" s="33" t="s">
        <v>80</v>
      </c>
      <c r="H4" s="34" t="s">
        <v>69</v>
      </c>
      <c r="I4" s="34" t="s">
        <v>34</v>
      </c>
    </row>
    <row r="5" spans="1:9" ht="47.25" x14ac:dyDescent="0.25">
      <c r="A5" s="62"/>
      <c r="B5" s="57" t="s">
        <v>20</v>
      </c>
      <c r="C5" s="36">
        <v>21743179.129999999</v>
      </c>
      <c r="D5" s="36"/>
      <c r="E5" s="37">
        <f t="shared" ref="E5" si="0"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75" x14ac:dyDescent="0.25">
      <c r="A6" s="62"/>
      <c r="B6" s="57" t="s">
        <v>98</v>
      </c>
      <c r="C6" s="36"/>
      <c r="D6" s="36"/>
      <c r="E6" s="37"/>
      <c r="F6" s="36">
        <v>11415650</v>
      </c>
      <c r="G6" s="36"/>
      <c r="H6" s="31"/>
      <c r="I6" s="31"/>
    </row>
    <row r="7" spans="1:9" ht="15.75" x14ac:dyDescent="0.25">
      <c r="A7" s="62"/>
      <c r="B7" s="57" t="s">
        <v>95</v>
      </c>
      <c r="C7" s="36"/>
      <c r="D7" s="36"/>
      <c r="E7" s="37"/>
      <c r="F7" s="36">
        <v>120000</v>
      </c>
      <c r="G7" s="36"/>
      <c r="H7" s="31"/>
      <c r="I7" s="31"/>
    </row>
    <row r="8" spans="1:9" ht="15.75" x14ac:dyDescent="0.25">
      <c r="A8" s="62"/>
      <c r="B8" s="57" t="s">
        <v>96</v>
      </c>
      <c r="C8" s="36"/>
      <c r="D8" s="36"/>
      <c r="E8" s="37"/>
      <c r="F8" s="36">
        <v>502500</v>
      </c>
      <c r="G8" s="36"/>
      <c r="H8" s="31"/>
      <c r="I8" s="31"/>
    </row>
    <row r="9" spans="1:9" ht="15.75" x14ac:dyDescent="0.25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 1 </vt:lpstr>
      <vt:lpstr>Лист2</vt:lpstr>
      <vt:lpstr>пояснительная </vt:lpstr>
      <vt:lpstr>прил 1  минис с 1 шк плюс на у)</vt:lpstr>
      <vt:lpstr>Лист3</vt:lpstr>
      <vt:lpstr>'пояснительная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2024-03-15T11:03:56Z</dcterms:modified>
</cp:coreProperties>
</file>