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Приложение 1 " sheetId="3" r:id="rId1"/>
    <sheet name="Приложение 2" sheetId="2" r:id="rId2"/>
  </sheets>
  <definedNames>
    <definedName name="_xlnm._FilterDatabase" localSheetId="0" hidden="1">'Приложение 1 '!$A$12:$G$119</definedName>
    <definedName name="_xlnm._FilterDatabase" localSheetId="1" hidden="1">'Приложение 2'!$A$13:$F$13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" l="1"/>
  <c r="F72" i="2"/>
  <c r="D66" i="2"/>
  <c r="F43" i="3" l="1"/>
  <c r="G43" i="3"/>
  <c r="F106" i="3"/>
  <c r="G106" i="3"/>
  <c r="F109" i="3"/>
  <c r="G109" i="3"/>
  <c r="E107" i="3"/>
  <c r="E27" i="3"/>
  <c r="E16" i="3"/>
  <c r="E17" i="3"/>
  <c r="E13" i="3"/>
  <c r="G20" i="3" l="1"/>
  <c r="E20" i="3" s="1"/>
  <c r="D70" i="2" l="1"/>
  <c r="C83" i="3"/>
  <c r="D20" i="2"/>
  <c r="B20" i="2"/>
  <c r="B35" i="2"/>
  <c r="D52" i="2" l="1"/>
  <c r="B52" i="2"/>
  <c r="D69" i="2" l="1"/>
  <c r="B69" i="2"/>
  <c r="B70" i="2" s="1"/>
  <c r="F59" i="2" l="1"/>
  <c r="D68" i="2" l="1"/>
  <c r="G85" i="3"/>
  <c r="D38" i="2" l="1"/>
  <c r="B38" i="2"/>
  <c r="D29" i="2" l="1"/>
  <c r="B29" i="2"/>
  <c r="F105" i="3"/>
  <c r="B63" i="2"/>
  <c r="D19" i="2"/>
  <c r="B19" i="2"/>
  <c r="D16" i="2"/>
  <c r="D24" i="2"/>
  <c r="B24" i="2"/>
  <c r="B23" i="2" s="1"/>
  <c r="D37" i="2"/>
  <c r="B37" i="2"/>
  <c r="D15" i="2"/>
  <c r="B15" i="2"/>
  <c r="D21" i="2"/>
  <c r="D71" i="2"/>
  <c r="D26" i="2"/>
  <c r="D25" i="2"/>
  <c r="D33" i="2"/>
  <c r="D32" i="2"/>
  <c r="D28" i="2"/>
  <c r="B28" i="2"/>
  <c r="B32" i="2" s="1"/>
  <c r="B33" i="2" s="1"/>
  <c r="D30" i="2"/>
  <c r="D64" i="2"/>
  <c r="D65" i="2"/>
  <c r="D41" i="2"/>
  <c r="D47" i="2"/>
  <c r="B47" i="2"/>
  <c r="D39" i="2"/>
  <c r="D42" i="2"/>
  <c r="E53" i="3"/>
  <c r="E81" i="3"/>
  <c r="E76" i="3"/>
  <c r="C54" i="3"/>
  <c r="C76" i="3" s="1"/>
  <c r="E104" i="3"/>
  <c r="E103" i="3"/>
  <c r="E102" i="3"/>
  <c r="C102" i="3"/>
  <c r="F116" i="3"/>
  <c r="G116" i="3"/>
  <c r="E117" i="3"/>
  <c r="E110" i="3"/>
  <c r="E112" i="3"/>
  <c r="E113" i="3"/>
  <c r="E114" i="3"/>
  <c r="E115" i="3"/>
  <c r="E111" i="3"/>
  <c r="E108" i="3"/>
  <c r="E109" i="3" s="1"/>
  <c r="E93" i="3"/>
  <c r="E94" i="3"/>
  <c r="E95" i="3"/>
  <c r="E96" i="3"/>
  <c r="E97" i="3"/>
  <c r="E98" i="3"/>
  <c r="E99" i="3"/>
  <c r="E84" i="3"/>
  <c r="E74" i="3"/>
  <c r="E68" i="3"/>
  <c r="E69" i="3"/>
  <c r="E70" i="3"/>
  <c r="E65" i="3"/>
  <c r="E61" i="3"/>
  <c r="E58" i="3"/>
  <c r="E54" i="3"/>
  <c r="E55" i="3"/>
  <c r="E50" i="3"/>
  <c r="C50" i="3"/>
  <c r="C61" i="3" s="1"/>
  <c r="E48" i="3"/>
  <c r="E49" i="3"/>
  <c r="E45" i="3"/>
  <c r="E46" i="3"/>
  <c r="E72" i="3"/>
  <c r="E79" i="3"/>
  <c r="E82" i="3"/>
  <c r="C82" i="3"/>
  <c r="C46" i="3"/>
  <c r="C59" i="3" s="1"/>
  <c r="C53" i="3" s="1"/>
  <c r="G100" i="3"/>
  <c r="E100" i="3" s="1"/>
  <c r="C100" i="3"/>
  <c r="C114" i="3" s="1"/>
  <c r="E59" i="3"/>
  <c r="E71" i="3"/>
  <c r="E73" i="3"/>
  <c r="E62" i="3"/>
  <c r="E66" i="3"/>
  <c r="E83" i="3"/>
  <c r="E47" i="3"/>
  <c r="E51" i="3"/>
  <c r="E52" i="3"/>
  <c r="E56" i="3"/>
  <c r="E57" i="3"/>
  <c r="E60" i="3"/>
  <c r="E63" i="3"/>
  <c r="E106" i="3" s="1"/>
  <c r="E64" i="3"/>
  <c r="E67" i="3"/>
  <c r="E75" i="3"/>
  <c r="E78" i="3"/>
  <c r="E80" i="3"/>
  <c r="E44" i="3"/>
  <c r="E101" i="3"/>
  <c r="E14" i="3"/>
  <c r="E26" i="3"/>
  <c r="E15" i="3"/>
  <c r="E39" i="3"/>
  <c r="E18" i="3"/>
  <c r="E19" i="3"/>
  <c r="E22" i="3"/>
  <c r="E23" i="3"/>
  <c r="E25" i="3"/>
  <c r="E28" i="3"/>
  <c r="E43" i="3" s="1"/>
  <c r="E29" i="3"/>
  <c r="E30" i="3"/>
  <c r="E31" i="3"/>
  <c r="E32" i="3"/>
  <c r="E33" i="3"/>
  <c r="E34" i="3"/>
  <c r="E35" i="3"/>
  <c r="E36" i="3"/>
  <c r="E37" i="3"/>
  <c r="E38" i="3"/>
  <c r="E40" i="3"/>
  <c r="E41" i="3"/>
  <c r="F42" i="3"/>
  <c r="G24" i="3"/>
  <c r="E24" i="3" s="1"/>
  <c r="G21" i="3"/>
  <c r="D34" i="2"/>
  <c r="D36" i="2"/>
  <c r="D40" i="2"/>
  <c r="D43" i="2"/>
  <c r="D44" i="2"/>
  <c r="D45" i="2"/>
  <c r="D46" i="2"/>
  <c r="D48" i="2"/>
  <c r="D61" i="2"/>
  <c r="D60" i="2"/>
  <c r="D50" i="2"/>
  <c r="D51" i="2"/>
  <c r="D53" i="2"/>
  <c r="D54" i="2"/>
  <c r="D67" i="2"/>
  <c r="D58" i="2"/>
  <c r="D55" i="2"/>
  <c r="D57" i="2"/>
  <c r="D62" i="2"/>
  <c r="D49" i="2"/>
  <c r="F56" i="2"/>
  <c r="D56" i="2" s="1"/>
  <c r="F27" i="2"/>
  <c r="D18" i="2"/>
  <c r="D31" i="2"/>
  <c r="D14" i="2"/>
  <c r="D22" i="2"/>
  <c r="D59" i="2"/>
  <c r="D17" i="2"/>
  <c r="D72" i="2" l="1"/>
  <c r="F118" i="3"/>
  <c r="B64" i="2"/>
  <c r="B30" i="2" s="1"/>
  <c r="D27" i="2"/>
  <c r="C72" i="3"/>
  <c r="C79" i="3"/>
  <c r="E116" i="3"/>
  <c r="C58" i="3"/>
  <c r="C65" i="3" s="1"/>
  <c r="C70" i="3" s="1"/>
  <c r="C74" i="3" s="1"/>
  <c r="C84" i="3" s="1"/>
  <c r="C96" i="3" s="1"/>
  <c r="C104" i="3" s="1"/>
  <c r="C81" i="3"/>
  <c r="G42" i="3"/>
  <c r="E21" i="3"/>
  <c r="E42" i="3" s="1"/>
  <c r="C93" i="3"/>
  <c r="C68" i="3"/>
  <c r="C90" i="3" l="1"/>
  <c r="G77" i="3" l="1"/>
  <c r="G105" i="3" s="1"/>
  <c r="G118" i="3" s="1"/>
  <c r="E77" i="3" l="1"/>
  <c r="E80" i="2"/>
  <c r="E81" i="2" s="1"/>
  <c r="F80" i="2"/>
  <c r="F81" i="2" s="1"/>
  <c r="D80" i="2"/>
  <c r="D81" i="2" s="1"/>
  <c r="E85" i="3" l="1"/>
  <c r="E105" i="3" l="1"/>
  <c r="E118" i="3" s="1"/>
  <c r="G119" i="3"/>
  <c r="E119" i="3" l="1"/>
</calcChain>
</file>

<file path=xl/sharedStrings.xml><?xml version="1.0" encoding="utf-8"?>
<sst xmlns="http://schemas.openxmlformats.org/spreadsheetml/2006/main" count="247" uniqueCount="180">
  <si>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</si>
  <si>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</si>
  <si>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</si>
  <si>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</si>
  <si>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</si>
  <si>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Общий итог:</t>
  </si>
  <si>
    <t>средства областного бюджета</t>
  </si>
  <si>
    <t>Ремонт и противопожарные мероприятия</t>
  </si>
  <si>
    <t>МАДОУ "Детский сад № 87"</t>
  </si>
  <si>
    <t>МАОУ СОШ № 4</t>
  </si>
  <si>
    <t>МАОУ СОШ № 18</t>
  </si>
  <si>
    <t>МАОУ СОШ № 38</t>
  </si>
  <si>
    <t>МАОУ СОШ № 25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</si>
  <si>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</si>
  <si>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36"</t>
  </si>
  <si>
    <t xml:space="preserve">МАОУ СОШ № 90 </t>
  </si>
  <si>
    <t>из них на проведение противопожарных мероприятий</t>
  </si>
  <si>
    <t>Замена кровли над спортивным залом</t>
  </si>
  <si>
    <t>Ремонт кабинетов</t>
  </si>
  <si>
    <t>Ремонт актового зала</t>
  </si>
  <si>
    <t>Ремонт фасада МАОУ СОШ № 38 СП-О ООШ № 23</t>
  </si>
  <si>
    <t>Монтаж системы экстренного оповещения</t>
  </si>
  <si>
    <t>Установка ограждения</t>
  </si>
  <si>
    <t>Обще-
образовательные учреждения</t>
  </si>
  <si>
    <t>Монтаж системы экстренного оповещения МАОУ СОШ № 18</t>
  </si>
  <si>
    <t>Ремонт ограждения МАОУ СОШ № 90 СП О-ООШ № 77</t>
  </si>
  <si>
    <t>МАОУ СОШ № 13</t>
  </si>
  <si>
    <t xml:space="preserve">Замена оконных блоков </t>
  </si>
  <si>
    <t>Субсидия на замену окон в общеобразовательных организациях</t>
  </si>
  <si>
    <t>МАОУ СОШ №2</t>
  </si>
  <si>
    <t>Обеспечение физической квалифицированной охраной</t>
  </si>
  <si>
    <t>Субсидия на обеспечение образовательных организаций 1,2 категории квалифицированной охраной</t>
  </si>
  <si>
    <t>МАОУ СОШ №37</t>
  </si>
  <si>
    <t>МАОУ СОШ №38</t>
  </si>
  <si>
    <t>МАОУ СОШ №15</t>
  </si>
  <si>
    <t>МАОУ СОШ №35</t>
  </si>
  <si>
    <t>МАОУ СОШ №36</t>
  </si>
  <si>
    <t>МАОУ СОШ №90</t>
  </si>
  <si>
    <t>Ремонт туалетов</t>
  </si>
  <si>
    <t>Установка ПАК "Стрелец-Мониторинг"</t>
  </si>
  <si>
    <t>МАДОУ "Детский сад № 29"</t>
  </si>
  <si>
    <t>Ремонт  кровли, в том числе разработка проектной и проектно-сметной документации и услуги по техническому надзору (строительному контролю)</t>
  </si>
  <si>
    <t>МАДОУ "Детский сад № 98"</t>
  </si>
  <si>
    <t>Ремонт лестничных маршей</t>
  </si>
  <si>
    <t>Ремонт системы электроснабжения, в том числе разработка проекта и проектно-сметной документации</t>
  </si>
  <si>
    <t>МАДОУ "Детский сад № 75"</t>
  </si>
  <si>
    <t>Установка циркуляционного насоса</t>
  </si>
  <si>
    <t>МАДОУ "Детский сад № 52"</t>
  </si>
  <si>
    <t>Разработка проекта на демонтаж здания</t>
  </si>
  <si>
    <t>МАДОУ "Детский сад комбинированного вида № 2"</t>
  </si>
  <si>
    <t>МАДОУ "Детский сад комбинированного вида № 95"</t>
  </si>
  <si>
    <t>МАДОУ "Детский сад комбинированного вида № 50"</t>
  </si>
  <si>
    <t>МАДОУ "Детский сад комбинированного вида № 65"</t>
  </si>
  <si>
    <t>МАДОУ "Детский сад комбинированного вида № 84"</t>
  </si>
  <si>
    <t>МАДОУ "Детский сад комбинированного вида № 143"</t>
  </si>
  <si>
    <t>МАОУ СОШ № 34</t>
  </si>
  <si>
    <t>МАОУ СОШ № 35</t>
  </si>
  <si>
    <t>МАОУ СОШ № 36</t>
  </si>
  <si>
    <t>МАОУ СОШ № 37</t>
  </si>
  <si>
    <t>Установка системы видеонаблюдения</t>
  </si>
  <si>
    <t>Монтаж тревожной кнопки и электрозамков</t>
  </si>
  <si>
    <t>МАОУ СОШ №1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</si>
  <si>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</si>
  <si>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</si>
  <si>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</si>
  <si>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</si>
  <si>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</si>
  <si>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</si>
  <si>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№21</t>
  </si>
  <si>
    <t>МАОУ СОШ №25</t>
  </si>
  <si>
    <t>МАОУ СОШ №34</t>
  </si>
  <si>
    <t>Монтаж охранной сигнализации</t>
  </si>
  <si>
    <t>МАОУ СОШ № 45</t>
  </si>
  <si>
    <t>МАДОУ "Детский сад № 34"</t>
  </si>
  <si>
    <t>Замена оконных блоков</t>
  </si>
  <si>
    <t>МАДОУ "Детский сад № 58"</t>
  </si>
  <si>
    <t>Ремонт спортивной площадки</t>
  </si>
  <si>
    <t>МАДОУ "Детский сад № 65"</t>
  </si>
  <si>
    <t>МАДОУ "Детский сад №2"</t>
  </si>
  <si>
    <t>Монтаж системы пожарной сигнализации</t>
  </si>
  <si>
    <t>МАДОУ "Детский сад № 44"</t>
  </si>
  <si>
    <t>МАДОУ "Детский сад № 47"</t>
  </si>
  <si>
    <t>Техническое обслуживание системы АПС</t>
  </si>
  <si>
    <t>Устройство входной группы</t>
  </si>
  <si>
    <t>МАДОУ Детский сад №87</t>
  </si>
  <si>
    <t>МАДОУ "Детский сад № 33"</t>
  </si>
  <si>
    <t>МАДОУ "Детский сад № 24"</t>
  </si>
  <si>
    <t>МАДОУ "Детский сад № 62"</t>
  </si>
  <si>
    <t>Замена окон и дверей</t>
  </si>
  <si>
    <t>МАДОУ Детский сад №84</t>
  </si>
  <si>
    <t>МАДОУ Детский сад №77</t>
  </si>
  <si>
    <t>Ремонт напольного покрытия</t>
  </si>
  <si>
    <t>МАДОУ Детский сад №95</t>
  </si>
  <si>
    <t>МАДОУ Детский сад №92</t>
  </si>
  <si>
    <t>МАДОУ "Детский сад №4"</t>
  </si>
  <si>
    <t>МАДОУ "Детский сад №15"</t>
  </si>
  <si>
    <t>Ремонт санитарного узла и замена оконных блоков</t>
  </si>
  <si>
    <t>Ремонт кровли</t>
  </si>
  <si>
    <t>МАОУ СОШ № 90</t>
  </si>
  <si>
    <t>Проведение технического обследования здания</t>
  </si>
  <si>
    <t>МАОУ СОШ № 8</t>
  </si>
  <si>
    <t>МАОУ СОШ № 10</t>
  </si>
  <si>
    <t>Аварийный ремонт теплотрассы</t>
  </si>
  <si>
    <t>Ремонт карниза МАОУ СОШ 90 СП ООШ №17</t>
  </si>
  <si>
    <t>Ремонт фасада МАОУ СОШ 90 СП ООШ №17</t>
  </si>
  <si>
    <t>Замена оконных блоков МАОУ СОШ №90 СП ООШ №77</t>
  </si>
  <si>
    <t>Приобретение строительных материалов</t>
  </si>
  <si>
    <t>Ремонт системы канализации</t>
  </si>
  <si>
    <t>Аварийный ремонт отопления</t>
  </si>
  <si>
    <t>Замена дверей, установка сантехнических перегородок</t>
  </si>
  <si>
    <t>МАОУ СОШ №45</t>
  </si>
  <si>
    <t>Ремонт входной группы</t>
  </si>
  <si>
    <t>Капитальный ремонт подпорной стены МАОУ СОШ № 38</t>
  </si>
  <si>
    <t>Разработка проектной документации, сметной документации, услуги технического надзора, разработка сметной документации</t>
  </si>
  <si>
    <t>Монтаж металлической двери, доводчиков, стенда пожарной безопасности</t>
  </si>
  <si>
    <t>МАОУ СОШ № 15</t>
  </si>
  <si>
    <t>Ремонт кабинетов ЕГЭ, в том числе приобретение строительных материалов</t>
  </si>
  <si>
    <t>Демонтаж опор освещения</t>
  </si>
  <si>
    <t>Облицовка фасада</t>
  </si>
  <si>
    <t>Аварийный ремонт электрики</t>
  </si>
  <si>
    <t>Аварийный ремонт канализации</t>
  </si>
  <si>
    <t>Установка межкомнатных дверей</t>
  </si>
  <si>
    <t>Аварийный ремонт ввода ХВС</t>
  </si>
  <si>
    <t>МАОУ СОШ № 21</t>
  </si>
  <si>
    <t>Ремонт кабинетов ОГЭ и комнаты детских инициатив, в том числе приобретение строительных материалов</t>
  </si>
  <si>
    <t>МАУ ДО ДвДТ</t>
  </si>
  <si>
    <t>МАУ ЦООД Лесная сказка</t>
  </si>
  <si>
    <t>Приобретение строительных материалов и ремонт системы отопления</t>
  </si>
  <si>
    <t>МАУ ЦМИХО</t>
  </si>
  <si>
    <t>МАУ ЦООД Горный</t>
  </si>
  <si>
    <t>Прочие учреждения</t>
  </si>
  <si>
    <t>МАУ ШИ №31</t>
  </si>
  <si>
    <t>МАОУ Начальная школа №25</t>
  </si>
  <si>
    <t>Ремонт помещений МАОУ СОШ №21 СП ООШ №5 (Чкалова, 30)</t>
  </si>
  <si>
    <t>Монтаж системы контроля управления доступом</t>
  </si>
  <si>
    <t>Ремонт ограждения территории</t>
  </si>
  <si>
    <t>МАДОУ "Детский сад комбинированного вида № 96"</t>
  </si>
  <si>
    <t>МАДОУ "Детский сад комбинированного вида № 98"</t>
  </si>
  <si>
    <t>Монтаж уличного речевого оповещения</t>
  </si>
  <si>
    <t>МАДОУ "Детский сад комбинированного вида № 63"</t>
  </si>
  <si>
    <t>МАДОУ "Детский сад комбинированного вида № 15"</t>
  </si>
  <si>
    <t>МАДОУ "Детский сад комбинированного вида № 24"</t>
  </si>
  <si>
    <t>МАДОУ "Детский сад № 43"</t>
  </si>
  <si>
    <t>Аварийно-восстановительные работы системы канализации</t>
  </si>
  <si>
    <t>Замена сантехнического оборудования МАОУ СОШ №38 СП-О ООШ №23</t>
  </si>
  <si>
    <t>Замена оконных блоков в МАОУ СОШ № 38 СП-О ООШ № 23</t>
  </si>
  <si>
    <t>Установка ограждения, в том числе осуществление технического надзора</t>
  </si>
  <si>
    <t>Установка стационарной тревожной кнопки</t>
  </si>
  <si>
    <t>Монтаж системы контроля доступа</t>
  </si>
  <si>
    <t>Ремонт охранной сигнализации</t>
  </si>
  <si>
    <t>Установка тревожной сигнализации</t>
  </si>
  <si>
    <t>Монтаж дополнительных камер, системы охранного телевидения на въездные ворота</t>
  </si>
  <si>
    <t>Ремонт системы отопления (спортивного зала, столовой, цеха столовой)</t>
  </si>
  <si>
    <t>Ремонт комнаты детских инициатив, в том числе приобретение строительных материалов</t>
  </si>
  <si>
    <t>Ремонт помещений (дополнительные отделочные работы)</t>
  </si>
  <si>
    <t>Восстановление сети ливневой канализации</t>
  </si>
  <si>
    <t>Обсепечение горячего водоснабжения умывальников</t>
  </si>
  <si>
    <t>Разработка теплотехнического расчета</t>
  </si>
  <si>
    <t>Разработка проекта на электричество</t>
  </si>
  <si>
    <t>разработка проектной, проектно-сметной документации, научной документации, вкючая услуги по проведению государственой экспертизы докуметов по ремонту объекта культурного наследия</t>
  </si>
  <si>
    <t>Замена счетчика ТЭКОН</t>
  </si>
  <si>
    <t>МАУ Начальная школа №25</t>
  </si>
  <si>
    <t>Установка ограждения МАОУ СОШ №90</t>
  </si>
  <si>
    <t>МАУ ДО ДДТ</t>
  </si>
  <si>
    <t>МАДОУ "Детский сад №5"</t>
  </si>
  <si>
    <t xml:space="preserve">Замена дверей  </t>
  </si>
  <si>
    <t>МАДОУ "Детский сад № 50"</t>
  </si>
  <si>
    <t>ИТОГО по направлению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</si>
  <si>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</si>
  <si>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(руб.)</t>
  </si>
  <si>
    <t>Тип учреждения</t>
  </si>
  <si>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</si>
  <si>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</si>
  <si>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</si>
  <si>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</si>
  <si>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</si>
  <si>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</si>
  <si>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Установка системы видеонаблюдения МАОУ СОШ №90 СП ООШ №41</t>
  </si>
  <si>
    <t xml:space="preserve">ПРИЛОЖЕНИЕ 1
Утверждено
распоряжением Администрации
Златоустовского городского округа
от 15.05.2023 г. № 1503-р/АДМ
</t>
  </si>
  <si>
    <t xml:space="preserve">ПРИЛОЖЕНИЕ 2
Утверждено
распоряжением Администрации
Златоустовского городского округа
от 15.05.2023 г. № 1503-р/АДМ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</si>
</sst>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4" fontId="2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wrapText="1" shrinkToFit="1"/>
    </xf>
    <xf numFmtId="0" fontId="2" fillId="0" borderId="0" xfId="0" applyFont="1" applyFill="1" applyAlignment="1">
      <alignment wrapText="1" shrinkToFit="1"/>
    </xf>
    <xf numFmtId="0" fontId="2" fillId="0" borderId="0" xfId="0" applyFont="1" applyFill="1"/>
    <xf numFmtId="164" fontId="2" fillId="0" borderId="0" xfId="1" applyFont="1" applyFill="1" applyAlignment="1">
      <alignment wrapText="1" shrinkToFit="1"/>
    </xf>
    <xf numFmtId="164" fontId="2" fillId="0" borderId="0" xfId="1" applyFont="1" applyFill="1" applyAlignment="1">
      <alignment horizontal="center" vertical="center"/>
    </xf>
    <xf numFmtId="164" fontId="2" fillId="0" borderId="5" xfId="1" applyFont="1" applyFill="1" applyBorder="1" applyAlignment="1">
      <alignment horizontal="right" vertical="center" wrapText="1" shrinkToFit="1"/>
    </xf>
    <xf numFmtId="164" fontId="3" fillId="0" borderId="5" xfId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wrapText="1" shrinkToFit="1"/>
    </xf>
    <xf numFmtId="0" fontId="2" fillId="0" borderId="5" xfId="0" applyFont="1" applyFill="1" applyBorder="1" applyAlignment="1">
      <alignment horizontal="left" vertical="center"/>
    </xf>
    <xf numFmtId="164" fontId="2" fillId="0" borderId="5" xfId="1" applyFont="1" applyFill="1" applyBorder="1"/>
    <xf numFmtId="4" fontId="2" fillId="0" borderId="5" xfId="0" applyNumberFormat="1" applyFont="1" applyFill="1" applyBorder="1"/>
    <xf numFmtId="0" fontId="2" fillId="0" borderId="0" xfId="0" applyFont="1" applyFill="1" applyAlignment="1">
      <alignment horizontal="left"/>
    </xf>
    <xf numFmtId="164" fontId="2" fillId="0" borderId="0" xfId="1" applyFont="1" applyFill="1"/>
    <xf numFmtId="0" fontId="2" fillId="0" borderId="0" xfId="0" applyFont="1" applyFill="1" applyAlignment="1">
      <alignment horizontal="center" vertical="center"/>
    </xf>
    <xf numFmtId="164" fontId="2" fillId="0" borderId="0" xfId="1" applyFont="1" applyFill="1" applyAlignment="1">
      <alignment horizontal="right"/>
    </xf>
    <xf numFmtId="0" fontId="2" fillId="0" borderId="5" xfId="0" applyFont="1" applyFill="1" applyBorder="1" applyAlignment="1">
      <alignment vertical="center" wrapText="1" shrinkToFit="1"/>
    </xf>
    <xf numFmtId="164" fontId="2" fillId="0" borderId="5" xfId="1" applyFont="1" applyFill="1" applyBorder="1" applyAlignment="1">
      <alignment horizontal="right" vertical="center"/>
    </xf>
    <xf numFmtId="0" fontId="2" fillId="0" borderId="5" xfId="2" applyFont="1" applyFill="1" applyBorder="1" applyAlignment="1">
      <alignment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vertical="top" wrapText="1" shrinkToFit="1"/>
    </xf>
    <xf numFmtId="0" fontId="0" fillId="0" borderId="0" xfId="0" applyFont="1" applyFill="1" applyAlignment="1">
      <alignment vertical="top"/>
    </xf>
    <xf numFmtId="164" fontId="1" fillId="0" borderId="0" xfId="1" applyFont="1" applyFill="1" applyAlignment="1">
      <alignment wrapText="1" shrinkToFit="1"/>
    </xf>
    <xf numFmtId="164" fontId="1" fillId="0" borderId="0" xfId="1" applyFont="1" applyFill="1"/>
    <xf numFmtId="0" fontId="2" fillId="0" borderId="5" xfId="0" applyFont="1" applyFill="1" applyBorder="1" applyAlignment="1">
      <alignment horizontal="right" vertical="center"/>
    </xf>
    <xf numFmtId="164" fontId="2" fillId="0" borderId="0" xfId="1" applyFont="1" applyFill="1" applyAlignment="1">
      <alignment horizontal="center" wrapText="1" shrinkToFit="1"/>
    </xf>
    <xf numFmtId="164" fontId="2" fillId="0" borderId="0" xfId="1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164" fontId="5" fillId="0" borderId="0" xfId="1" applyFont="1" applyFill="1" applyAlignment="1">
      <alignment horizontal="center" wrapText="1" shrinkToFit="1"/>
    </xf>
    <xf numFmtId="164" fontId="2" fillId="0" borderId="5" xfId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vertical="center" wrapText="1" shrinkToFit="1"/>
    </xf>
    <xf numFmtId="0" fontId="3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left" vertic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164" fontId="5" fillId="0" borderId="0" xfId="1" applyFont="1" applyFill="1" applyAlignment="1">
      <alignment horizontal="center" wrapText="1"/>
    </xf>
    <xf numFmtId="164" fontId="5" fillId="0" borderId="0" xfId="1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zoomScaleNormal="100" workbookViewId="0">
      <selection activeCell="E2" sqref="E2:G7"/>
    </sheetView>
  </sheetViews>
  <sheetFormatPr defaultColWidth="9.109375" defaultRowHeight="13.2" x14ac:dyDescent="0.25"/>
  <cols>
    <col min="1" max="1" width="15.5546875" style="35" customWidth="1"/>
    <col min="2" max="2" width="26.6640625" style="36" customWidth="1"/>
    <col min="3" max="3" width="29.109375" style="37" customWidth="1"/>
    <col min="4" max="4" width="18.88671875" style="37" customWidth="1"/>
    <col min="5" max="5" width="16" style="40" customWidth="1"/>
    <col min="6" max="6" width="14" style="40" customWidth="1"/>
    <col min="7" max="7" width="14.6640625" style="41" customWidth="1"/>
    <col min="8" max="16384" width="9.109375" style="36"/>
  </cols>
  <sheetData>
    <row r="1" spans="1:9" x14ac:dyDescent="0.25">
      <c r="E1" s="43"/>
      <c r="F1" s="43"/>
      <c r="G1" s="43"/>
    </row>
    <row r="2" spans="1:9" ht="66" customHeight="1" x14ac:dyDescent="0.25">
      <c r="E2" s="50" t="s">
        <v>178</v>
      </c>
      <c r="F2" s="50"/>
      <c r="G2" s="50"/>
    </row>
    <row r="3" spans="1:9" x14ac:dyDescent="0.25">
      <c r="E3" s="50"/>
      <c r="F3" s="50"/>
      <c r="G3" s="50"/>
    </row>
    <row r="4" spans="1:9" x14ac:dyDescent="0.25">
      <c r="E4" s="50"/>
      <c r="F4" s="50"/>
      <c r="G4" s="50"/>
    </row>
    <row r="5" spans="1:9" x14ac:dyDescent="0.25">
      <c r="C5" s="38"/>
      <c r="E5" s="50"/>
      <c r="F5" s="50"/>
      <c r="G5" s="50"/>
    </row>
    <row r="6" spans="1:9" x14ac:dyDescent="0.25">
      <c r="E6" s="50"/>
      <c r="F6" s="50"/>
      <c r="G6" s="50"/>
    </row>
    <row r="7" spans="1:9" x14ac:dyDescent="0.25">
      <c r="E7" s="50"/>
      <c r="F7" s="50"/>
      <c r="G7" s="50"/>
    </row>
    <row r="8" spans="1:9" x14ac:dyDescent="0.25">
      <c r="E8" s="44"/>
      <c r="F8" s="44"/>
      <c r="G8" s="44"/>
    </row>
    <row r="9" spans="1:9" ht="55.5" customHeight="1" x14ac:dyDescent="0.25">
      <c r="B9" s="45" t="s">
        <v>168</v>
      </c>
      <c r="C9" s="45"/>
      <c r="D9" s="45"/>
      <c r="E9" s="45"/>
      <c r="F9" s="45"/>
      <c r="G9" s="45"/>
    </row>
    <row r="10" spans="1:9" x14ac:dyDescent="0.25">
      <c r="A10" s="17"/>
      <c r="B10" s="5"/>
      <c r="C10" s="4"/>
      <c r="D10" s="4"/>
      <c r="E10" s="6"/>
      <c r="F10" s="6"/>
      <c r="G10" s="18" t="s">
        <v>169</v>
      </c>
    </row>
    <row r="11" spans="1:9" x14ac:dyDescent="0.25">
      <c r="A11" s="46" t="s">
        <v>170</v>
      </c>
      <c r="B11" s="46" t="s">
        <v>171</v>
      </c>
      <c r="C11" s="46" t="s">
        <v>172</v>
      </c>
      <c r="D11" s="47" t="s">
        <v>173</v>
      </c>
      <c r="E11" s="49" t="s">
        <v>174</v>
      </c>
      <c r="F11" s="49" t="s">
        <v>175</v>
      </c>
      <c r="G11" s="49"/>
    </row>
    <row r="12" spans="1:9" ht="68.400000000000006" customHeight="1" x14ac:dyDescent="0.25">
      <c r="A12" s="46"/>
      <c r="B12" s="46"/>
      <c r="C12" s="46"/>
      <c r="D12" s="48"/>
      <c r="E12" s="49"/>
      <c r="F12" s="24" t="s">
        <v>0</v>
      </c>
      <c r="G12" s="24" t="s">
        <v>1</v>
      </c>
      <c r="I12" s="39"/>
    </row>
    <row r="13" spans="1:9" ht="26.4" x14ac:dyDescent="0.25">
      <c r="A13" s="47" t="s">
        <v>2</v>
      </c>
      <c r="B13" s="66" t="s">
        <v>78</v>
      </c>
      <c r="C13" s="34" t="s">
        <v>79</v>
      </c>
      <c r="D13" s="47" t="s">
        <v>7</v>
      </c>
      <c r="E13" s="8">
        <f>F13+G13</f>
        <v>1377000</v>
      </c>
      <c r="F13" s="24"/>
      <c r="G13" s="24">
        <v>1377000</v>
      </c>
    </row>
    <row r="14" spans="1:9" x14ac:dyDescent="0.25">
      <c r="A14" s="63"/>
      <c r="B14" s="67"/>
      <c r="C14" s="34" t="s">
        <v>121</v>
      </c>
      <c r="D14" s="63"/>
      <c r="E14" s="8">
        <f>F14+G14</f>
        <v>154035</v>
      </c>
      <c r="F14" s="24"/>
      <c r="G14" s="24">
        <v>154035</v>
      </c>
    </row>
    <row r="15" spans="1:9" x14ac:dyDescent="0.25">
      <c r="A15" s="63"/>
      <c r="B15" s="19" t="s">
        <v>94</v>
      </c>
      <c r="C15" s="34" t="s">
        <v>119</v>
      </c>
      <c r="D15" s="63"/>
      <c r="E15" s="8">
        <f t="shared" ref="E15:E17" si="0">F15+G15</f>
        <v>107100</v>
      </c>
      <c r="F15" s="24"/>
      <c r="G15" s="24">
        <v>107100</v>
      </c>
    </row>
    <row r="16" spans="1:9" x14ac:dyDescent="0.25">
      <c r="A16" s="63"/>
      <c r="B16" s="19" t="s">
        <v>164</v>
      </c>
      <c r="C16" s="34" t="s">
        <v>165</v>
      </c>
      <c r="D16" s="63"/>
      <c r="E16" s="8">
        <f t="shared" si="0"/>
        <v>53800</v>
      </c>
      <c r="F16" s="24"/>
      <c r="G16" s="24">
        <v>53800</v>
      </c>
    </row>
    <row r="17" spans="1:7" x14ac:dyDescent="0.25">
      <c r="A17" s="63"/>
      <c r="B17" s="19" t="s">
        <v>95</v>
      </c>
      <c r="C17" s="34" t="s">
        <v>120</v>
      </c>
      <c r="D17" s="63"/>
      <c r="E17" s="8">
        <f t="shared" si="0"/>
        <v>42000</v>
      </c>
      <c r="F17" s="24"/>
      <c r="G17" s="24">
        <v>42000</v>
      </c>
    </row>
    <row r="18" spans="1:7" ht="73.2" customHeight="1" x14ac:dyDescent="0.25">
      <c r="A18" s="63"/>
      <c r="B18" s="68" t="s">
        <v>40</v>
      </c>
      <c r="C18" s="29" t="s">
        <v>41</v>
      </c>
      <c r="D18" s="63"/>
      <c r="E18" s="8">
        <f t="shared" ref="E18:E41" si="1">F18+G18</f>
        <v>1329500</v>
      </c>
      <c r="F18" s="8"/>
      <c r="G18" s="9">
        <v>1329500</v>
      </c>
    </row>
    <row r="19" spans="1:7" x14ac:dyDescent="0.25">
      <c r="A19" s="63"/>
      <c r="B19" s="68"/>
      <c r="C19" s="29" t="s">
        <v>74</v>
      </c>
      <c r="D19" s="63"/>
      <c r="E19" s="8">
        <f t="shared" si="1"/>
        <v>263700</v>
      </c>
      <c r="F19" s="8"/>
      <c r="G19" s="9">
        <v>263700</v>
      </c>
    </row>
    <row r="20" spans="1:7" ht="52.8" x14ac:dyDescent="0.25">
      <c r="A20" s="63"/>
      <c r="B20" s="68"/>
      <c r="C20" s="29" t="s">
        <v>44</v>
      </c>
      <c r="D20" s="63"/>
      <c r="E20" s="8">
        <f>G20</f>
        <v>725606</v>
      </c>
      <c r="F20" s="8"/>
      <c r="G20" s="9">
        <f>98500+627106</f>
        <v>725606</v>
      </c>
    </row>
    <row r="21" spans="1:7" x14ac:dyDescent="0.25">
      <c r="A21" s="63"/>
      <c r="B21" s="30" t="s">
        <v>86</v>
      </c>
      <c r="C21" s="29" t="s">
        <v>74</v>
      </c>
      <c r="D21" s="63"/>
      <c r="E21" s="8">
        <f t="shared" si="1"/>
        <v>71000</v>
      </c>
      <c r="F21" s="8"/>
      <c r="G21" s="9">
        <f>112000-41000</f>
        <v>71000</v>
      </c>
    </row>
    <row r="22" spans="1:7" x14ac:dyDescent="0.25">
      <c r="A22" s="63"/>
      <c r="B22" s="30" t="s">
        <v>85</v>
      </c>
      <c r="C22" s="29" t="s">
        <v>74</v>
      </c>
      <c r="D22" s="63"/>
      <c r="E22" s="8">
        <f t="shared" si="1"/>
        <v>92500</v>
      </c>
      <c r="F22" s="8"/>
      <c r="G22" s="9">
        <v>92500</v>
      </c>
    </row>
    <row r="23" spans="1:7" x14ac:dyDescent="0.25">
      <c r="A23" s="63"/>
      <c r="B23" s="30" t="s">
        <v>73</v>
      </c>
      <c r="C23" s="29" t="s">
        <v>74</v>
      </c>
      <c r="D23" s="63"/>
      <c r="E23" s="8">
        <f t="shared" si="1"/>
        <v>650600</v>
      </c>
      <c r="F23" s="8"/>
      <c r="G23" s="9">
        <v>650600</v>
      </c>
    </row>
    <row r="24" spans="1:7" x14ac:dyDescent="0.25">
      <c r="A24" s="63"/>
      <c r="B24" s="30" t="s">
        <v>80</v>
      </c>
      <c r="C24" s="29" t="s">
        <v>74</v>
      </c>
      <c r="D24" s="63"/>
      <c r="E24" s="8">
        <f t="shared" si="1"/>
        <v>425344</v>
      </c>
      <c r="F24" s="8"/>
      <c r="G24" s="9">
        <f>199000+226344</f>
        <v>425344</v>
      </c>
    </row>
    <row r="25" spans="1:7" x14ac:dyDescent="0.25">
      <c r="A25" s="63"/>
      <c r="B25" s="64" t="s">
        <v>81</v>
      </c>
      <c r="C25" s="29" t="s">
        <v>74</v>
      </c>
      <c r="D25" s="63"/>
      <c r="E25" s="8">
        <f t="shared" si="1"/>
        <v>156024</v>
      </c>
      <c r="F25" s="8"/>
      <c r="G25" s="9">
        <v>156024</v>
      </c>
    </row>
    <row r="26" spans="1:7" ht="26.4" x14ac:dyDescent="0.25">
      <c r="A26" s="63"/>
      <c r="B26" s="65"/>
      <c r="C26" s="29" t="s">
        <v>96</v>
      </c>
      <c r="D26" s="63"/>
      <c r="E26" s="8">
        <f t="shared" si="1"/>
        <v>232900</v>
      </c>
      <c r="F26" s="8"/>
      <c r="G26" s="9">
        <v>232900</v>
      </c>
    </row>
    <row r="27" spans="1:7" x14ac:dyDescent="0.25">
      <c r="A27" s="63"/>
      <c r="B27" s="30" t="s">
        <v>166</v>
      </c>
      <c r="C27" s="29" t="s">
        <v>111</v>
      </c>
      <c r="D27" s="63"/>
      <c r="E27" s="8">
        <f t="shared" si="1"/>
        <v>600000</v>
      </c>
      <c r="F27" s="8"/>
      <c r="G27" s="9">
        <v>600000</v>
      </c>
    </row>
    <row r="28" spans="1:7" ht="26.4" x14ac:dyDescent="0.25">
      <c r="A28" s="63"/>
      <c r="B28" s="30" t="s">
        <v>47</v>
      </c>
      <c r="C28" s="29" t="s">
        <v>82</v>
      </c>
      <c r="D28" s="63"/>
      <c r="E28" s="8">
        <f t="shared" si="1"/>
        <v>50000</v>
      </c>
      <c r="F28" s="8"/>
      <c r="G28" s="9">
        <v>50000</v>
      </c>
    </row>
    <row r="29" spans="1:7" x14ac:dyDescent="0.25">
      <c r="A29" s="63"/>
      <c r="B29" s="62" t="s">
        <v>75</v>
      </c>
      <c r="C29" s="29" t="s">
        <v>76</v>
      </c>
      <c r="D29" s="63"/>
      <c r="E29" s="8">
        <f t="shared" si="1"/>
        <v>2702500</v>
      </c>
      <c r="F29" s="8"/>
      <c r="G29" s="9">
        <v>2702500</v>
      </c>
    </row>
    <row r="30" spans="1:7" x14ac:dyDescent="0.25">
      <c r="A30" s="63"/>
      <c r="B30" s="62"/>
      <c r="C30" s="29" t="s">
        <v>118</v>
      </c>
      <c r="D30" s="63"/>
      <c r="E30" s="8">
        <f t="shared" si="1"/>
        <v>99900</v>
      </c>
      <c r="F30" s="8"/>
      <c r="G30" s="9">
        <v>99900</v>
      </c>
    </row>
    <row r="31" spans="1:7" x14ac:dyDescent="0.25">
      <c r="A31" s="63"/>
      <c r="B31" s="62"/>
      <c r="C31" s="29" t="s">
        <v>74</v>
      </c>
      <c r="D31" s="63"/>
      <c r="E31" s="8">
        <f t="shared" si="1"/>
        <v>98780.27</v>
      </c>
      <c r="F31" s="8"/>
      <c r="G31" s="9">
        <v>98780.27</v>
      </c>
    </row>
    <row r="32" spans="1:7" x14ac:dyDescent="0.25">
      <c r="A32" s="63"/>
      <c r="B32" s="30" t="s">
        <v>87</v>
      </c>
      <c r="C32" s="29" t="s">
        <v>88</v>
      </c>
      <c r="D32" s="63"/>
      <c r="E32" s="8">
        <f t="shared" si="1"/>
        <v>119000</v>
      </c>
      <c r="F32" s="8"/>
      <c r="G32" s="9">
        <v>119000</v>
      </c>
    </row>
    <row r="33" spans="1:7" x14ac:dyDescent="0.25">
      <c r="A33" s="63"/>
      <c r="B33" s="30" t="s">
        <v>77</v>
      </c>
      <c r="C33" s="29" t="s">
        <v>117</v>
      </c>
      <c r="D33" s="63"/>
      <c r="E33" s="8">
        <f t="shared" si="1"/>
        <v>90000</v>
      </c>
      <c r="F33" s="8"/>
      <c r="G33" s="9">
        <v>90000</v>
      </c>
    </row>
    <row r="34" spans="1:7" ht="26.4" x14ac:dyDescent="0.25">
      <c r="A34" s="63"/>
      <c r="B34" s="62" t="s">
        <v>45</v>
      </c>
      <c r="C34" s="29" t="s">
        <v>46</v>
      </c>
      <c r="D34" s="63"/>
      <c r="E34" s="8">
        <f t="shared" si="1"/>
        <v>62421.8</v>
      </c>
      <c r="F34" s="8"/>
      <c r="G34" s="9">
        <v>62421.8</v>
      </c>
    </row>
    <row r="35" spans="1:7" ht="26.4" x14ac:dyDescent="0.25">
      <c r="A35" s="63"/>
      <c r="B35" s="62"/>
      <c r="C35" s="29" t="s">
        <v>48</v>
      </c>
      <c r="D35" s="63"/>
      <c r="E35" s="8">
        <f t="shared" si="1"/>
        <v>99000</v>
      </c>
      <c r="F35" s="8"/>
      <c r="G35" s="9">
        <v>99000</v>
      </c>
    </row>
    <row r="36" spans="1:7" x14ac:dyDescent="0.25">
      <c r="A36" s="63"/>
      <c r="B36" s="29" t="s">
        <v>90</v>
      </c>
      <c r="C36" s="29" t="s">
        <v>91</v>
      </c>
      <c r="D36" s="63"/>
      <c r="E36" s="8">
        <f t="shared" si="1"/>
        <v>100000</v>
      </c>
      <c r="F36" s="8"/>
      <c r="G36" s="9">
        <v>100000</v>
      </c>
    </row>
    <row r="37" spans="1:7" x14ac:dyDescent="0.25">
      <c r="A37" s="63"/>
      <c r="B37" s="29" t="s">
        <v>89</v>
      </c>
      <c r="C37" s="29" t="s">
        <v>74</v>
      </c>
      <c r="D37" s="63"/>
      <c r="E37" s="8">
        <f t="shared" si="1"/>
        <v>99625.29</v>
      </c>
      <c r="F37" s="8"/>
      <c r="G37" s="9">
        <v>99625.29</v>
      </c>
    </row>
    <row r="38" spans="1:7" x14ac:dyDescent="0.25">
      <c r="A38" s="63"/>
      <c r="B38" s="29" t="s">
        <v>84</v>
      </c>
      <c r="C38" s="29" t="s">
        <v>83</v>
      </c>
      <c r="D38" s="63"/>
      <c r="E38" s="8">
        <f t="shared" si="1"/>
        <v>166083.71</v>
      </c>
      <c r="F38" s="8"/>
      <c r="G38" s="9">
        <v>166083.71</v>
      </c>
    </row>
    <row r="39" spans="1:7" x14ac:dyDescent="0.25">
      <c r="A39" s="63"/>
      <c r="B39" s="29" t="s">
        <v>93</v>
      </c>
      <c r="C39" s="29" t="s">
        <v>122</v>
      </c>
      <c r="D39" s="63"/>
      <c r="E39" s="8">
        <f t="shared" si="1"/>
        <v>309900</v>
      </c>
      <c r="F39" s="8"/>
      <c r="G39" s="9">
        <v>309900</v>
      </c>
    </row>
    <row r="40" spans="1:7" x14ac:dyDescent="0.25">
      <c r="A40" s="63"/>
      <c r="B40" s="29" t="s">
        <v>92</v>
      </c>
      <c r="C40" s="29" t="s">
        <v>74</v>
      </c>
      <c r="D40" s="63"/>
      <c r="E40" s="8">
        <f t="shared" si="1"/>
        <v>150000</v>
      </c>
      <c r="F40" s="8"/>
      <c r="G40" s="9">
        <v>150000</v>
      </c>
    </row>
    <row r="41" spans="1:7" x14ac:dyDescent="0.25">
      <c r="A41" s="63"/>
      <c r="B41" s="30" t="s">
        <v>42</v>
      </c>
      <c r="C41" s="29" t="s">
        <v>43</v>
      </c>
      <c r="D41" s="48"/>
      <c r="E41" s="8">
        <f t="shared" si="1"/>
        <v>379720.81</v>
      </c>
      <c r="F41" s="8"/>
      <c r="G41" s="9">
        <v>379720.81</v>
      </c>
    </row>
    <row r="42" spans="1:7" x14ac:dyDescent="0.25">
      <c r="A42" s="63"/>
      <c r="B42" s="61" t="s">
        <v>3</v>
      </c>
      <c r="C42" s="61"/>
      <c r="D42" s="12"/>
      <c r="E42" s="20">
        <f>SUM(E13:E41)</f>
        <v>10808040.880000001</v>
      </c>
      <c r="F42" s="20">
        <f>SUM(F13:F41)</f>
        <v>0</v>
      </c>
      <c r="G42" s="20">
        <f>SUM(G13:G41)</f>
        <v>10808040.880000001</v>
      </c>
    </row>
    <row r="43" spans="1:7" x14ac:dyDescent="0.25">
      <c r="A43" s="48"/>
      <c r="B43" s="60" t="s">
        <v>16</v>
      </c>
      <c r="C43" s="60"/>
      <c r="D43" s="60"/>
      <c r="E43" s="20">
        <f>E28+E13</f>
        <v>1427000</v>
      </c>
      <c r="F43" s="20">
        <f t="shared" ref="F43:G43" si="2">F28+F13</f>
        <v>0</v>
      </c>
      <c r="G43" s="20">
        <f t="shared" si="2"/>
        <v>1427000</v>
      </c>
    </row>
    <row r="44" spans="1:7" ht="26.4" x14ac:dyDescent="0.25">
      <c r="A44" s="47" t="s">
        <v>23</v>
      </c>
      <c r="B44" s="53" t="s">
        <v>61</v>
      </c>
      <c r="C44" s="29" t="s">
        <v>109</v>
      </c>
      <c r="D44" s="47" t="s">
        <v>7</v>
      </c>
      <c r="E44" s="20">
        <f t="shared" ref="E44:E84" si="3">F44+G44</f>
        <v>384000</v>
      </c>
      <c r="F44" s="20"/>
      <c r="G44" s="9">
        <v>384000</v>
      </c>
    </row>
    <row r="45" spans="1:7" ht="52.8" x14ac:dyDescent="0.25">
      <c r="A45" s="63"/>
      <c r="B45" s="54"/>
      <c r="C45" s="29" t="s">
        <v>153</v>
      </c>
      <c r="D45" s="63"/>
      <c r="E45" s="20">
        <f t="shared" si="3"/>
        <v>200000</v>
      </c>
      <c r="F45" s="20"/>
      <c r="G45" s="9">
        <v>200000</v>
      </c>
    </row>
    <row r="46" spans="1:7" ht="66" x14ac:dyDescent="0.25">
      <c r="A46" s="63"/>
      <c r="B46" s="55"/>
      <c r="C46" s="29" t="str">
        <f>C71</f>
        <v>Разработка проектной документации, сметной документации, услуги технического надзора, разработка сметной документации</v>
      </c>
      <c r="D46" s="63"/>
      <c r="E46" s="20">
        <f t="shared" si="3"/>
        <v>16076</v>
      </c>
      <c r="F46" s="20"/>
      <c r="G46" s="9">
        <v>16076</v>
      </c>
    </row>
    <row r="47" spans="1:7" x14ac:dyDescent="0.25">
      <c r="A47" s="63"/>
      <c r="B47" s="53" t="s">
        <v>29</v>
      </c>
      <c r="C47" s="29" t="s">
        <v>97</v>
      </c>
      <c r="D47" s="63"/>
      <c r="E47" s="20">
        <f t="shared" si="3"/>
        <v>418100</v>
      </c>
      <c r="F47" s="20"/>
      <c r="G47" s="9">
        <v>418100</v>
      </c>
    </row>
    <row r="48" spans="1:7" ht="58.8" customHeight="1" x14ac:dyDescent="0.25">
      <c r="A48" s="63"/>
      <c r="B48" s="55"/>
      <c r="C48" s="29" t="s">
        <v>124</v>
      </c>
      <c r="D48" s="63"/>
      <c r="E48" s="20">
        <f t="shared" si="3"/>
        <v>250000</v>
      </c>
      <c r="F48" s="20"/>
      <c r="G48" s="9">
        <v>250000</v>
      </c>
    </row>
    <row r="49" spans="1:7" ht="26.4" x14ac:dyDescent="0.25">
      <c r="A49" s="63"/>
      <c r="B49" s="53" t="s">
        <v>62</v>
      </c>
      <c r="C49" s="29" t="s">
        <v>99</v>
      </c>
      <c r="D49" s="63"/>
      <c r="E49" s="20">
        <f t="shared" si="3"/>
        <v>148000</v>
      </c>
      <c r="F49" s="20"/>
      <c r="G49" s="9">
        <v>148000</v>
      </c>
    </row>
    <row r="50" spans="1:7" ht="60.6" customHeight="1" x14ac:dyDescent="0.25">
      <c r="A50" s="63"/>
      <c r="B50" s="54"/>
      <c r="C50" s="29" t="str">
        <f>C45</f>
        <v>Ремонт комнаты детских инициатив, в том числе приобретение строительных материалов</v>
      </c>
      <c r="D50" s="63"/>
      <c r="E50" s="20">
        <f t="shared" si="3"/>
        <v>100000</v>
      </c>
      <c r="F50" s="20"/>
      <c r="G50" s="9">
        <v>100000</v>
      </c>
    </row>
    <row r="51" spans="1:7" ht="26.4" x14ac:dyDescent="0.25">
      <c r="A51" s="63"/>
      <c r="B51" s="55"/>
      <c r="C51" s="29" t="s">
        <v>106</v>
      </c>
      <c r="D51" s="63"/>
      <c r="E51" s="20">
        <f t="shared" si="3"/>
        <v>155600.19</v>
      </c>
      <c r="F51" s="20"/>
      <c r="G51" s="9">
        <v>155600.19</v>
      </c>
    </row>
    <row r="52" spans="1:7" ht="26.4" x14ac:dyDescent="0.25">
      <c r="A52" s="63"/>
      <c r="B52" s="64" t="s">
        <v>9</v>
      </c>
      <c r="C52" s="29" t="s">
        <v>17</v>
      </c>
      <c r="D52" s="63"/>
      <c r="E52" s="20">
        <f t="shared" si="3"/>
        <v>775000</v>
      </c>
      <c r="F52" s="20">
        <v>0</v>
      </c>
      <c r="G52" s="9">
        <v>775000</v>
      </c>
    </row>
    <row r="53" spans="1:7" ht="66" x14ac:dyDescent="0.25">
      <c r="A53" s="63"/>
      <c r="B53" s="72"/>
      <c r="C53" s="25" t="str">
        <f>C59</f>
        <v>Разработка проектной документации, сметной документации, услуги технического надзора, разработка сметной документации</v>
      </c>
      <c r="D53" s="63"/>
      <c r="E53" s="20">
        <f t="shared" si="3"/>
        <v>31179.8</v>
      </c>
      <c r="F53" s="20"/>
      <c r="G53" s="9">
        <v>31179.8</v>
      </c>
    </row>
    <row r="54" spans="1:7" ht="52.8" x14ac:dyDescent="0.25">
      <c r="A54" s="63"/>
      <c r="B54" s="72"/>
      <c r="C54" s="25" t="str">
        <f>C48</f>
        <v>Ремонт кабинетов ОГЭ и комнаты детских инициатив, в том числе приобретение строительных материалов</v>
      </c>
      <c r="D54" s="63"/>
      <c r="E54" s="20">
        <f t="shared" si="3"/>
        <v>250000</v>
      </c>
      <c r="F54" s="20"/>
      <c r="G54" s="9">
        <v>250000</v>
      </c>
    </row>
    <row r="55" spans="1:7" ht="26.4" x14ac:dyDescent="0.25">
      <c r="A55" s="63"/>
      <c r="B55" s="72"/>
      <c r="C55" s="25" t="s">
        <v>39</v>
      </c>
      <c r="D55" s="63"/>
      <c r="E55" s="20">
        <f t="shared" si="3"/>
        <v>85621</v>
      </c>
      <c r="F55" s="20"/>
      <c r="G55" s="9">
        <v>85621</v>
      </c>
    </row>
    <row r="56" spans="1:7" x14ac:dyDescent="0.25">
      <c r="A56" s="63"/>
      <c r="B56" s="65"/>
      <c r="C56" s="25" t="s">
        <v>18</v>
      </c>
      <c r="D56" s="63"/>
      <c r="E56" s="20">
        <f t="shared" si="3"/>
        <v>682000</v>
      </c>
      <c r="F56" s="20">
        <v>0</v>
      </c>
      <c r="G56" s="9">
        <v>682000</v>
      </c>
    </row>
    <row r="57" spans="1:7" ht="39.6" x14ac:dyDescent="0.25">
      <c r="A57" s="63"/>
      <c r="B57" s="53" t="s">
        <v>100</v>
      </c>
      <c r="C57" s="25" t="s">
        <v>154</v>
      </c>
      <c r="D57" s="63"/>
      <c r="E57" s="20">
        <f t="shared" si="3"/>
        <v>886580.26</v>
      </c>
      <c r="F57" s="20"/>
      <c r="G57" s="9">
        <v>886580.26</v>
      </c>
    </row>
    <row r="58" spans="1:7" ht="52.8" x14ac:dyDescent="0.25">
      <c r="A58" s="63"/>
      <c r="B58" s="54"/>
      <c r="C58" s="25" t="str">
        <f>C54</f>
        <v>Ремонт кабинетов ОГЭ и комнаты детских инициатив, в том числе приобретение строительных материалов</v>
      </c>
      <c r="D58" s="63"/>
      <c r="E58" s="20">
        <f t="shared" si="3"/>
        <v>250000</v>
      </c>
      <c r="F58" s="20"/>
      <c r="G58" s="9">
        <v>250000</v>
      </c>
    </row>
    <row r="59" spans="1:7" ht="66" x14ac:dyDescent="0.25">
      <c r="A59" s="63"/>
      <c r="B59" s="55"/>
      <c r="C59" s="25" t="str">
        <f>C46</f>
        <v>Разработка проектной документации, сметной документации, услуги технического надзора, разработка сметной документации</v>
      </c>
      <c r="D59" s="63"/>
      <c r="E59" s="20">
        <f t="shared" si="3"/>
        <v>38112</v>
      </c>
      <c r="F59" s="20"/>
      <c r="G59" s="9">
        <v>38112</v>
      </c>
    </row>
    <row r="60" spans="1:7" x14ac:dyDescent="0.25">
      <c r="A60" s="63"/>
      <c r="B60" s="53" t="s">
        <v>4</v>
      </c>
      <c r="C60" s="19" t="s">
        <v>18</v>
      </c>
      <c r="D60" s="63"/>
      <c r="E60" s="20">
        <f t="shared" si="3"/>
        <v>1076400</v>
      </c>
      <c r="F60" s="8">
        <v>0</v>
      </c>
      <c r="G60" s="20">
        <v>1076400</v>
      </c>
    </row>
    <row r="61" spans="1:7" ht="52.8" x14ac:dyDescent="0.25">
      <c r="A61" s="63"/>
      <c r="B61" s="54"/>
      <c r="C61" s="19" t="str">
        <f>C50</f>
        <v>Ремонт комнаты детских инициатив, в том числе приобретение строительных материалов</v>
      </c>
      <c r="D61" s="63"/>
      <c r="E61" s="20">
        <f t="shared" si="3"/>
        <v>100000</v>
      </c>
      <c r="F61" s="8"/>
      <c r="G61" s="20">
        <v>100000</v>
      </c>
    </row>
    <row r="62" spans="1:7" ht="39.6" x14ac:dyDescent="0.25">
      <c r="A62" s="63"/>
      <c r="B62" s="54"/>
      <c r="C62" s="19" t="s">
        <v>116</v>
      </c>
      <c r="D62" s="63"/>
      <c r="E62" s="20">
        <f t="shared" si="3"/>
        <v>200000</v>
      </c>
      <c r="F62" s="8"/>
      <c r="G62" s="20">
        <v>200000</v>
      </c>
    </row>
    <row r="63" spans="1:7" ht="45" customHeight="1" x14ac:dyDescent="0.25">
      <c r="A63" s="63"/>
      <c r="B63" s="55"/>
      <c r="C63" s="19" t="s">
        <v>114</v>
      </c>
      <c r="D63" s="63"/>
      <c r="E63" s="20">
        <f t="shared" si="3"/>
        <v>55000</v>
      </c>
      <c r="F63" s="8"/>
      <c r="G63" s="20">
        <v>55000</v>
      </c>
    </row>
    <row r="64" spans="1:7" ht="19.2" customHeight="1" x14ac:dyDescent="0.25">
      <c r="A64" s="63"/>
      <c r="B64" s="53" t="s">
        <v>101</v>
      </c>
      <c r="C64" s="19" t="s">
        <v>108</v>
      </c>
      <c r="D64" s="63"/>
      <c r="E64" s="20">
        <f t="shared" si="3"/>
        <v>82996.13</v>
      </c>
      <c r="F64" s="8"/>
      <c r="G64" s="20">
        <v>82996.13</v>
      </c>
    </row>
    <row r="65" spans="1:7" ht="52.8" x14ac:dyDescent="0.25">
      <c r="A65" s="63"/>
      <c r="B65" s="54"/>
      <c r="C65" s="19" t="str">
        <f>C61</f>
        <v>Ремонт комнаты детских инициатив, в том числе приобретение строительных материалов</v>
      </c>
      <c r="D65" s="63"/>
      <c r="E65" s="20">
        <f t="shared" si="3"/>
        <v>100000</v>
      </c>
      <c r="F65" s="8"/>
      <c r="G65" s="20">
        <v>100000</v>
      </c>
    </row>
    <row r="66" spans="1:7" ht="39.6" x14ac:dyDescent="0.25">
      <c r="A66" s="63"/>
      <c r="B66" s="55"/>
      <c r="C66" s="19" t="s">
        <v>116</v>
      </c>
      <c r="D66" s="48"/>
      <c r="E66" s="20">
        <f t="shared" si="3"/>
        <v>200000</v>
      </c>
      <c r="F66" s="8"/>
      <c r="G66" s="20">
        <v>200000</v>
      </c>
    </row>
    <row r="67" spans="1:7" ht="52.8" x14ac:dyDescent="0.25">
      <c r="A67" s="63"/>
      <c r="B67" s="53" t="s">
        <v>26</v>
      </c>
      <c r="C67" s="19" t="s">
        <v>27</v>
      </c>
      <c r="D67" s="33" t="s">
        <v>28</v>
      </c>
      <c r="E67" s="20">
        <f t="shared" si="3"/>
        <v>1020400</v>
      </c>
      <c r="F67" s="8">
        <v>910400</v>
      </c>
      <c r="G67" s="20">
        <v>110000</v>
      </c>
    </row>
    <row r="68" spans="1:7" ht="72" customHeight="1" x14ac:dyDescent="0.25">
      <c r="A68" s="63"/>
      <c r="B68" s="55"/>
      <c r="C68" s="19" t="str">
        <f>C59</f>
        <v>Разработка проектной документации, сметной документации, услуги технического надзора, разработка сметной документации</v>
      </c>
      <c r="D68" s="33"/>
      <c r="E68" s="20">
        <f t="shared" si="3"/>
        <v>14486</v>
      </c>
      <c r="F68" s="8"/>
      <c r="G68" s="20">
        <v>14486</v>
      </c>
    </row>
    <row r="69" spans="1:7" ht="39.6" x14ac:dyDescent="0.25">
      <c r="A69" s="63"/>
      <c r="B69" s="53" t="s">
        <v>115</v>
      </c>
      <c r="C69" s="19" t="s">
        <v>116</v>
      </c>
      <c r="D69" s="33"/>
      <c r="E69" s="20">
        <f t="shared" si="3"/>
        <v>200000</v>
      </c>
      <c r="F69" s="8"/>
      <c r="G69" s="20">
        <v>200000</v>
      </c>
    </row>
    <row r="70" spans="1:7" ht="52.8" x14ac:dyDescent="0.25">
      <c r="A70" s="63"/>
      <c r="B70" s="55"/>
      <c r="C70" s="19" t="str">
        <f>C65</f>
        <v>Ремонт комнаты детских инициатив, в том числе приобретение строительных материалов</v>
      </c>
      <c r="D70" s="33"/>
      <c r="E70" s="20">
        <f t="shared" si="3"/>
        <v>100000</v>
      </c>
      <c r="F70" s="8"/>
      <c r="G70" s="20">
        <v>100000</v>
      </c>
    </row>
    <row r="71" spans="1:7" ht="66" x14ac:dyDescent="0.25">
      <c r="A71" s="63"/>
      <c r="B71" s="53" t="s">
        <v>10</v>
      </c>
      <c r="C71" s="29" t="s">
        <v>113</v>
      </c>
      <c r="D71" s="33"/>
      <c r="E71" s="20">
        <f t="shared" si="3"/>
        <v>56000</v>
      </c>
      <c r="F71" s="8"/>
      <c r="G71" s="20">
        <v>56000</v>
      </c>
    </row>
    <row r="72" spans="1:7" ht="52.8" x14ac:dyDescent="0.25">
      <c r="A72" s="63"/>
      <c r="B72" s="55"/>
      <c r="C72" s="29" t="str">
        <f>C82</f>
        <v>Ремонт кабинетов ОГЭ и комнаты детских инициатив, в том числе приобретение строительных материалов</v>
      </c>
      <c r="D72" s="33"/>
      <c r="E72" s="20">
        <f t="shared" si="3"/>
        <v>450000</v>
      </c>
      <c r="F72" s="8"/>
      <c r="G72" s="20">
        <v>450000</v>
      </c>
    </row>
    <row r="73" spans="1:7" ht="32.4" customHeight="1" x14ac:dyDescent="0.25">
      <c r="A73" s="63"/>
      <c r="B73" s="53" t="s">
        <v>123</v>
      </c>
      <c r="C73" s="19" t="s">
        <v>133</v>
      </c>
      <c r="D73" s="33"/>
      <c r="E73" s="20">
        <f t="shared" si="3"/>
        <v>998600</v>
      </c>
      <c r="F73" s="8"/>
      <c r="G73" s="20">
        <v>998600</v>
      </c>
    </row>
    <row r="74" spans="1:7" ht="52.8" x14ac:dyDescent="0.25">
      <c r="A74" s="63"/>
      <c r="B74" s="55"/>
      <c r="C74" s="19" t="str">
        <f>C70</f>
        <v>Ремонт комнаты детских инициатив, в том числе приобретение строительных материалов</v>
      </c>
      <c r="D74" s="33"/>
      <c r="E74" s="20">
        <f t="shared" si="3"/>
        <v>200000</v>
      </c>
      <c r="F74" s="8"/>
      <c r="G74" s="20">
        <v>200000</v>
      </c>
    </row>
    <row r="75" spans="1:7" x14ac:dyDescent="0.25">
      <c r="A75" s="63"/>
      <c r="B75" s="53" t="s">
        <v>12</v>
      </c>
      <c r="C75" s="29" t="s">
        <v>19</v>
      </c>
      <c r="D75" s="47" t="s">
        <v>7</v>
      </c>
      <c r="E75" s="20">
        <f t="shared" si="3"/>
        <v>1023351</v>
      </c>
      <c r="F75" s="8">
        <v>0</v>
      </c>
      <c r="G75" s="20">
        <v>1023351</v>
      </c>
    </row>
    <row r="76" spans="1:7" ht="52.8" x14ac:dyDescent="0.25">
      <c r="A76" s="63"/>
      <c r="B76" s="54"/>
      <c r="C76" s="29" t="str">
        <f>C54</f>
        <v>Ремонт кабинетов ОГЭ и комнаты детских инициатив, в том числе приобретение строительных материалов</v>
      </c>
      <c r="D76" s="63"/>
      <c r="E76" s="20">
        <f t="shared" si="3"/>
        <v>150000</v>
      </c>
      <c r="F76" s="8"/>
      <c r="G76" s="20">
        <v>150000</v>
      </c>
    </row>
    <row r="77" spans="1:7" x14ac:dyDescent="0.25">
      <c r="A77" s="63"/>
      <c r="B77" s="55"/>
      <c r="C77" s="29" t="s">
        <v>38</v>
      </c>
      <c r="D77" s="63"/>
      <c r="E77" s="20">
        <f t="shared" si="3"/>
        <v>1399039.9</v>
      </c>
      <c r="F77" s="8"/>
      <c r="G77" s="20">
        <f>695329.32+703710.58</f>
        <v>1399039.9</v>
      </c>
    </row>
    <row r="78" spans="1:7" ht="39.6" x14ac:dyDescent="0.25">
      <c r="A78" s="63"/>
      <c r="B78" s="53" t="s">
        <v>55</v>
      </c>
      <c r="C78" s="29" t="s">
        <v>152</v>
      </c>
      <c r="D78" s="63"/>
      <c r="E78" s="20">
        <f t="shared" si="3"/>
        <v>2040420</v>
      </c>
      <c r="F78" s="8"/>
      <c r="G78" s="20">
        <v>2040420</v>
      </c>
    </row>
    <row r="79" spans="1:7" ht="52.8" x14ac:dyDescent="0.25">
      <c r="A79" s="63"/>
      <c r="B79" s="54"/>
      <c r="C79" s="29" t="str">
        <f>C82</f>
        <v>Ремонт кабинетов ОГЭ и комнаты детских инициатив, в том числе приобретение строительных материалов</v>
      </c>
      <c r="D79" s="63"/>
      <c r="E79" s="20">
        <f t="shared" si="3"/>
        <v>250000</v>
      </c>
      <c r="F79" s="8"/>
      <c r="G79" s="20">
        <v>250000</v>
      </c>
    </row>
    <row r="80" spans="1:7" x14ac:dyDescent="0.25">
      <c r="A80" s="63"/>
      <c r="B80" s="55"/>
      <c r="C80" s="29" t="s">
        <v>74</v>
      </c>
      <c r="D80" s="63"/>
      <c r="E80" s="20">
        <f t="shared" si="3"/>
        <v>90000</v>
      </c>
      <c r="F80" s="8"/>
      <c r="G80" s="20">
        <v>90000</v>
      </c>
    </row>
    <row r="81" spans="1:7" ht="52.8" x14ac:dyDescent="0.25">
      <c r="A81" s="63"/>
      <c r="B81" s="32" t="s">
        <v>56</v>
      </c>
      <c r="C81" s="29" t="str">
        <f>C82</f>
        <v>Ремонт кабинетов ОГЭ и комнаты детских инициатив, в том числе приобретение строительных материалов</v>
      </c>
      <c r="D81" s="63"/>
      <c r="E81" s="20">
        <f t="shared" si="3"/>
        <v>250000</v>
      </c>
      <c r="F81" s="8"/>
      <c r="G81" s="20">
        <v>250000</v>
      </c>
    </row>
    <row r="82" spans="1:7" ht="52.8" x14ac:dyDescent="0.25">
      <c r="A82" s="63"/>
      <c r="B82" s="32" t="s">
        <v>57</v>
      </c>
      <c r="C82" s="29" t="str">
        <f>C48</f>
        <v>Ремонт кабинетов ОГЭ и комнаты детских инициатив, в том числе приобретение строительных материалов</v>
      </c>
      <c r="D82" s="63"/>
      <c r="E82" s="20">
        <f t="shared" si="3"/>
        <v>250000</v>
      </c>
      <c r="F82" s="8"/>
      <c r="G82" s="20">
        <v>250000</v>
      </c>
    </row>
    <row r="83" spans="1:7" ht="45" customHeight="1" x14ac:dyDescent="0.25">
      <c r="A83" s="63"/>
      <c r="B83" s="53" t="s">
        <v>58</v>
      </c>
      <c r="C83" s="29" t="str">
        <f>C69</f>
        <v>Ремонт кабинетов ЕГЭ, в том числе приобретение строительных материалов</v>
      </c>
      <c r="D83" s="63"/>
      <c r="E83" s="20">
        <f t="shared" si="3"/>
        <v>200000</v>
      </c>
      <c r="F83" s="8"/>
      <c r="G83" s="20">
        <v>200000</v>
      </c>
    </row>
    <row r="84" spans="1:7" ht="52.8" x14ac:dyDescent="0.25">
      <c r="A84" s="63"/>
      <c r="B84" s="55"/>
      <c r="C84" s="29" t="str">
        <f>C74</f>
        <v>Ремонт комнаты детских инициатив, в том числе приобретение строительных материалов</v>
      </c>
      <c r="D84" s="63"/>
      <c r="E84" s="20">
        <f t="shared" si="3"/>
        <v>100000</v>
      </c>
      <c r="F84" s="8"/>
      <c r="G84" s="20">
        <v>100000</v>
      </c>
    </row>
    <row r="85" spans="1:7" ht="26.4" x14ac:dyDescent="0.25">
      <c r="A85" s="63"/>
      <c r="B85" s="62" t="s">
        <v>11</v>
      </c>
      <c r="C85" s="29" t="s">
        <v>112</v>
      </c>
      <c r="D85" s="63"/>
      <c r="E85" s="51">
        <f>F85+G85</f>
        <v>18993880.709999997</v>
      </c>
      <c r="F85" s="49"/>
      <c r="G85" s="52">
        <f>17361567.68+190000+228800+99710.3+171289.99+99500+100000+100000+643012.74</f>
        <v>18993880.709999997</v>
      </c>
    </row>
    <row r="86" spans="1:7" ht="26.4" x14ac:dyDescent="0.25">
      <c r="A86" s="63"/>
      <c r="B86" s="62"/>
      <c r="C86" s="29" t="s">
        <v>145</v>
      </c>
      <c r="D86" s="63"/>
      <c r="E86" s="51"/>
      <c r="F86" s="49"/>
      <c r="G86" s="52"/>
    </row>
    <row r="87" spans="1:7" ht="66" x14ac:dyDescent="0.25">
      <c r="A87" s="63"/>
      <c r="B87" s="62"/>
      <c r="C87" s="29" t="s">
        <v>113</v>
      </c>
      <c r="D87" s="63"/>
      <c r="E87" s="51"/>
      <c r="F87" s="49"/>
      <c r="G87" s="52"/>
    </row>
    <row r="88" spans="1:7" ht="26.4" x14ac:dyDescent="0.25">
      <c r="A88" s="63"/>
      <c r="B88" s="62"/>
      <c r="C88" s="29" t="s">
        <v>143</v>
      </c>
      <c r="D88" s="63"/>
      <c r="E88" s="51"/>
      <c r="F88" s="49"/>
      <c r="G88" s="52"/>
    </row>
    <row r="89" spans="1:7" x14ac:dyDescent="0.25">
      <c r="A89" s="63"/>
      <c r="B89" s="62"/>
      <c r="C89" s="29" t="s">
        <v>107</v>
      </c>
      <c r="D89" s="63"/>
      <c r="E89" s="51"/>
      <c r="F89" s="49"/>
      <c r="G89" s="52"/>
    </row>
    <row r="90" spans="1:7" ht="52.8" x14ac:dyDescent="0.25">
      <c r="A90" s="63"/>
      <c r="B90" s="62"/>
      <c r="C90" s="29" t="str">
        <f>C84</f>
        <v>Ремонт комнаты детских инициатив, в том числе приобретение строительных материалов</v>
      </c>
      <c r="D90" s="63"/>
      <c r="E90" s="51"/>
      <c r="F90" s="49"/>
      <c r="G90" s="52"/>
    </row>
    <row r="91" spans="1:7" ht="39.6" x14ac:dyDescent="0.25">
      <c r="A91" s="63"/>
      <c r="B91" s="62"/>
      <c r="C91" s="29" t="s">
        <v>144</v>
      </c>
      <c r="D91" s="63"/>
      <c r="E91" s="51"/>
      <c r="F91" s="49"/>
      <c r="G91" s="52"/>
    </row>
    <row r="92" spans="1:7" ht="26.4" x14ac:dyDescent="0.25">
      <c r="A92" s="63"/>
      <c r="B92" s="62"/>
      <c r="C92" s="29" t="s">
        <v>20</v>
      </c>
      <c r="D92" s="63"/>
      <c r="E92" s="51"/>
      <c r="F92" s="49"/>
      <c r="G92" s="52"/>
    </row>
    <row r="93" spans="1:7" ht="52.8" x14ac:dyDescent="0.25">
      <c r="A93" s="63"/>
      <c r="B93" s="64" t="s">
        <v>110</v>
      </c>
      <c r="C93" s="29" t="str">
        <f>C82</f>
        <v>Ремонт кабинетов ОГЭ и комнаты детских инициатив, в том числе приобретение строительных материалов</v>
      </c>
      <c r="D93" s="63"/>
      <c r="E93" s="27">
        <f t="shared" ref="E93:E100" si="4">F93+G93</f>
        <v>250000</v>
      </c>
      <c r="F93" s="24"/>
      <c r="G93" s="28">
        <v>250000</v>
      </c>
    </row>
    <row r="94" spans="1:7" x14ac:dyDescent="0.25">
      <c r="A94" s="63"/>
      <c r="B94" s="65"/>
      <c r="C94" s="29" t="s">
        <v>111</v>
      </c>
      <c r="D94" s="63"/>
      <c r="E94" s="27">
        <f t="shared" si="4"/>
        <v>388050</v>
      </c>
      <c r="F94" s="24"/>
      <c r="G94" s="28">
        <v>388050</v>
      </c>
    </row>
    <row r="95" spans="1:7" ht="26.4" x14ac:dyDescent="0.25">
      <c r="A95" s="63"/>
      <c r="B95" s="64" t="s">
        <v>98</v>
      </c>
      <c r="C95" s="29" t="s">
        <v>155</v>
      </c>
      <c r="D95" s="63"/>
      <c r="E95" s="27">
        <f t="shared" si="4"/>
        <v>339900</v>
      </c>
      <c r="F95" s="24"/>
      <c r="G95" s="28">
        <v>339900</v>
      </c>
    </row>
    <row r="96" spans="1:7" ht="52.8" x14ac:dyDescent="0.25">
      <c r="A96" s="63"/>
      <c r="B96" s="72"/>
      <c r="C96" s="29" t="str">
        <f>C84</f>
        <v>Ремонт комнаты детских инициатив, в том числе приобретение строительных материалов</v>
      </c>
      <c r="D96" s="63"/>
      <c r="E96" s="27">
        <f t="shared" si="4"/>
        <v>300000</v>
      </c>
      <c r="F96" s="24"/>
      <c r="G96" s="28">
        <v>300000</v>
      </c>
    </row>
    <row r="97" spans="1:7" x14ac:dyDescent="0.25">
      <c r="A97" s="63"/>
      <c r="B97" s="72"/>
      <c r="C97" s="29" t="s">
        <v>102</v>
      </c>
      <c r="D97" s="63"/>
      <c r="E97" s="27">
        <f t="shared" si="4"/>
        <v>171800</v>
      </c>
      <c r="F97" s="24"/>
      <c r="G97" s="28">
        <v>171800</v>
      </c>
    </row>
    <row r="98" spans="1:7" ht="26.4" x14ac:dyDescent="0.25">
      <c r="A98" s="63"/>
      <c r="B98" s="72"/>
      <c r="C98" s="29" t="s">
        <v>103</v>
      </c>
      <c r="D98" s="63"/>
      <c r="E98" s="27">
        <f t="shared" si="4"/>
        <v>4566520</v>
      </c>
      <c r="F98" s="24"/>
      <c r="G98" s="28">
        <v>4566520</v>
      </c>
    </row>
    <row r="99" spans="1:7" ht="26.4" x14ac:dyDescent="0.25">
      <c r="A99" s="63"/>
      <c r="B99" s="72"/>
      <c r="C99" s="29" t="s">
        <v>104</v>
      </c>
      <c r="D99" s="63"/>
      <c r="E99" s="27">
        <f t="shared" si="4"/>
        <v>3534900</v>
      </c>
      <c r="F99" s="24"/>
      <c r="G99" s="28">
        <v>3534900</v>
      </c>
    </row>
    <row r="100" spans="1:7" ht="66" x14ac:dyDescent="0.25">
      <c r="A100" s="63"/>
      <c r="B100" s="72"/>
      <c r="C100" s="29" t="str">
        <f>C87</f>
        <v>Разработка проектной документации, сметной документации, услуги технического надзора, разработка сметной документации</v>
      </c>
      <c r="D100" s="63"/>
      <c r="E100" s="27">
        <f t="shared" si="4"/>
        <v>235340.4</v>
      </c>
      <c r="F100" s="24"/>
      <c r="G100" s="28">
        <f>73312+((4566520+3534900)*2%)</f>
        <v>235340.4</v>
      </c>
    </row>
    <row r="101" spans="1:7" ht="31.8" customHeight="1" x14ac:dyDescent="0.25">
      <c r="A101" s="63"/>
      <c r="B101" s="65"/>
      <c r="C101" s="29" t="s">
        <v>105</v>
      </c>
      <c r="D101" s="48"/>
      <c r="E101" s="27">
        <f t="shared" ref="E101:E104" si="5">F101+G101</f>
        <v>166670</v>
      </c>
      <c r="F101" s="24"/>
      <c r="G101" s="28">
        <v>166670</v>
      </c>
    </row>
    <row r="102" spans="1:7" ht="26.4" x14ac:dyDescent="0.25">
      <c r="A102" s="63"/>
      <c r="B102" s="64" t="s">
        <v>131</v>
      </c>
      <c r="C102" s="29" t="str">
        <f>C112</f>
        <v>Разработка теплотехнического расчета</v>
      </c>
      <c r="D102" s="23"/>
      <c r="E102" s="27">
        <f t="shared" si="5"/>
        <v>55440</v>
      </c>
      <c r="F102" s="24"/>
      <c r="G102" s="28">
        <v>55440</v>
      </c>
    </row>
    <row r="103" spans="1:7" ht="26.4" x14ac:dyDescent="0.25">
      <c r="A103" s="63"/>
      <c r="B103" s="65"/>
      <c r="C103" s="21" t="s">
        <v>156</v>
      </c>
      <c r="D103" s="23"/>
      <c r="E103" s="27">
        <f t="shared" si="5"/>
        <v>153830</v>
      </c>
      <c r="F103" s="24"/>
      <c r="G103" s="28">
        <v>153830</v>
      </c>
    </row>
    <row r="104" spans="1:7" ht="52.8" x14ac:dyDescent="0.25">
      <c r="A104" s="63"/>
      <c r="B104" s="26" t="s">
        <v>132</v>
      </c>
      <c r="C104" s="21" t="str">
        <f>C96</f>
        <v>Ремонт комнаты детских инициатив, в том числе приобретение строительных материалов</v>
      </c>
      <c r="D104" s="23"/>
      <c r="E104" s="27">
        <f t="shared" si="5"/>
        <v>100000</v>
      </c>
      <c r="F104" s="24"/>
      <c r="G104" s="28">
        <v>100000</v>
      </c>
    </row>
    <row r="105" spans="1:7" x14ac:dyDescent="0.25">
      <c r="A105" s="63"/>
      <c r="B105" s="59" t="s">
        <v>3</v>
      </c>
      <c r="C105" s="59"/>
      <c r="D105" s="34"/>
      <c r="E105" s="20">
        <f t="shared" ref="E105:F105" si="6">SUM(E44:E104)</f>
        <v>44533293.389999993</v>
      </c>
      <c r="F105" s="20">
        <f t="shared" si="6"/>
        <v>910400</v>
      </c>
      <c r="G105" s="20">
        <f>SUM(G44:G104)</f>
        <v>43622893.389999993</v>
      </c>
    </row>
    <row r="106" spans="1:7" x14ac:dyDescent="0.25">
      <c r="A106" s="48"/>
      <c r="B106" s="60" t="s">
        <v>16</v>
      </c>
      <c r="C106" s="60"/>
      <c r="D106" s="60"/>
      <c r="E106" s="20">
        <f>E63+E55</f>
        <v>140621</v>
      </c>
      <c r="F106" s="20">
        <f t="shared" ref="F106:G106" si="7">F63+F55</f>
        <v>0</v>
      </c>
      <c r="G106" s="20">
        <f t="shared" si="7"/>
        <v>140621</v>
      </c>
    </row>
    <row r="107" spans="1:7" ht="26.4" x14ac:dyDescent="0.25">
      <c r="A107" s="23"/>
      <c r="B107" s="25" t="s">
        <v>163</v>
      </c>
      <c r="C107" s="34" t="s">
        <v>106</v>
      </c>
      <c r="D107" s="42"/>
      <c r="E107" s="20">
        <f t="shared" ref="E107:E108" si="8">F107+G107</f>
        <v>30110</v>
      </c>
      <c r="F107" s="20"/>
      <c r="G107" s="20">
        <v>30110</v>
      </c>
    </row>
    <row r="108" spans="1:7" ht="83.4" customHeight="1" x14ac:dyDescent="0.25">
      <c r="A108" s="23"/>
      <c r="B108" s="25" t="s">
        <v>125</v>
      </c>
      <c r="C108" s="34" t="s">
        <v>159</v>
      </c>
      <c r="D108" s="42"/>
      <c r="E108" s="20">
        <f t="shared" si="8"/>
        <v>4500000</v>
      </c>
      <c r="F108" s="20"/>
      <c r="G108" s="20">
        <v>4500000</v>
      </c>
    </row>
    <row r="109" spans="1:7" x14ac:dyDescent="0.25">
      <c r="A109" s="23"/>
      <c r="B109" s="59" t="s">
        <v>3</v>
      </c>
      <c r="C109" s="59"/>
      <c r="D109" s="34"/>
      <c r="E109" s="20">
        <f>SUM(E107:E108)</f>
        <v>4530110</v>
      </c>
      <c r="F109" s="20">
        <f t="shared" ref="F109:G109" si="9">SUM(F107:F108)</f>
        <v>0</v>
      </c>
      <c r="G109" s="20">
        <f t="shared" si="9"/>
        <v>4530110</v>
      </c>
    </row>
    <row r="110" spans="1:7" x14ac:dyDescent="0.25">
      <c r="A110" s="23"/>
      <c r="B110" s="60" t="s">
        <v>16</v>
      </c>
      <c r="C110" s="60"/>
      <c r="D110" s="60"/>
      <c r="E110" s="20">
        <f t="shared" ref="E110" si="10">F110+G110</f>
        <v>0</v>
      </c>
      <c r="F110" s="20"/>
      <c r="G110" s="20">
        <v>0</v>
      </c>
    </row>
    <row r="111" spans="1:7" ht="39.6" x14ac:dyDescent="0.25">
      <c r="A111" s="47" t="s">
        <v>130</v>
      </c>
      <c r="B111" s="12" t="s">
        <v>126</v>
      </c>
      <c r="C111" s="19" t="s">
        <v>127</v>
      </c>
      <c r="D111" s="56"/>
      <c r="E111" s="20">
        <f>G111</f>
        <v>400000</v>
      </c>
      <c r="F111" s="20"/>
      <c r="G111" s="20">
        <v>400000</v>
      </c>
    </row>
    <row r="112" spans="1:7" ht="26.4" x14ac:dyDescent="0.25">
      <c r="A112" s="63"/>
      <c r="B112" s="31" t="s">
        <v>129</v>
      </c>
      <c r="C112" s="19" t="s">
        <v>157</v>
      </c>
      <c r="D112" s="57"/>
      <c r="E112" s="20">
        <f t="shared" ref="E112:E115" si="11">G112</f>
        <v>25000</v>
      </c>
      <c r="F112" s="20"/>
      <c r="G112" s="20">
        <v>25000</v>
      </c>
    </row>
    <row r="113" spans="1:7" ht="26.4" x14ac:dyDescent="0.25">
      <c r="A113" s="63"/>
      <c r="B113" s="53" t="s">
        <v>128</v>
      </c>
      <c r="C113" s="19" t="s">
        <v>158</v>
      </c>
      <c r="D113" s="57"/>
      <c r="E113" s="20">
        <f t="shared" si="11"/>
        <v>455300</v>
      </c>
      <c r="F113" s="20"/>
      <c r="G113" s="20">
        <v>455300</v>
      </c>
    </row>
    <row r="114" spans="1:7" ht="66" x14ac:dyDescent="0.25">
      <c r="A114" s="63"/>
      <c r="B114" s="54"/>
      <c r="C114" s="19" t="str">
        <f>C100</f>
        <v>Разработка проектной документации, сметной документации, услуги технического надзора, разработка сметной документации</v>
      </c>
      <c r="D114" s="57"/>
      <c r="E114" s="20">
        <f t="shared" si="11"/>
        <v>50470</v>
      </c>
      <c r="F114" s="20"/>
      <c r="G114" s="20">
        <v>50470</v>
      </c>
    </row>
    <row r="115" spans="1:7" x14ac:dyDescent="0.25">
      <c r="A115" s="48"/>
      <c r="B115" s="55"/>
      <c r="C115" s="19" t="s">
        <v>160</v>
      </c>
      <c r="D115" s="58"/>
      <c r="E115" s="20">
        <f t="shared" si="11"/>
        <v>48330</v>
      </c>
      <c r="F115" s="20"/>
      <c r="G115" s="20">
        <v>48330</v>
      </c>
    </row>
    <row r="116" spans="1:7" x14ac:dyDescent="0.25">
      <c r="A116" s="23"/>
      <c r="B116" s="59" t="s">
        <v>3</v>
      </c>
      <c r="C116" s="59"/>
      <c r="D116" s="34"/>
      <c r="E116" s="20">
        <f>SUM(E111:E115)</f>
        <v>979100</v>
      </c>
      <c r="F116" s="20">
        <f t="shared" ref="F116:G116" si="12">SUM(F111:F115)</f>
        <v>0</v>
      </c>
      <c r="G116" s="20">
        <f t="shared" si="12"/>
        <v>979100</v>
      </c>
    </row>
    <row r="117" spans="1:7" x14ac:dyDescent="0.25">
      <c r="A117" s="23"/>
      <c r="B117" s="60" t="s">
        <v>16</v>
      </c>
      <c r="C117" s="60"/>
      <c r="D117" s="60"/>
      <c r="E117" s="20">
        <f t="shared" ref="E117" si="13">F117+G117</f>
        <v>0</v>
      </c>
      <c r="F117" s="20"/>
      <c r="G117" s="20">
        <v>0</v>
      </c>
    </row>
    <row r="118" spans="1:7" x14ac:dyDescent="0.25">
      <c r="A118" s="61" t="s">
        <v>5</v>
      </c>
      <c r="B118" s="61"/>
      <c r="C118" s="61"/>
      <c r="D118" s="12"/>
      <c r="E118" s="20">
        <f>E116+E109+E105+E42</f>
        <v>60850544.269999996</v>
      </c>
      <c r="F118" s="20">
        <f t="shared" ref="F118:G118" si="14">F116+F109+F105+F42</f>
        <v>910400</v>
      </c>
      <c r="G118" s="20">
        <f t="shared" si="14"/>
        <v>59940144.269999996</v>
      </c>
    </row>
    <row r="119" spans="1:7" x14ac:dyDescent="0.25">
      <c r="A119" s="69" t="s">
        <v>16</v>
      </c>
      <c r="B119" s="70"/>
      <c r="C119" s="70"/>
      <c r="D119" s="71"/>
      <c r="E119" s="20">
        <f>F119+G119</f>
        <v>1567621</v>
      </c>
      <c r="F119" s="20">
        <v>0</v>
      </c>
      <c r="G119" s="20">
        <f>G106+G43</f>
        <v>1567621</v>
      </c>
    </row>
  </sheetData>
  <autoFilter ref="A12:G119"/>
  <mergeCells count="54">
    <mergeCell ref="B73:B74"/>
    <mergeCell ref="B83:B84"/>
    <mergeCell ref="B93:B94"/>
    <mergeCell ref="B75:B77"/>
    <mergeCell ref="B60:B63"/>
    <mergeCell ref="B78:B80"/>
    <mergeCell ref="D44:D66"/>
    <mergeCell ref="B49:B51"/>
    <mergeCell ref="B52:B56"/>
    <mergeCell ref="B67:B68"/>
    <mergeCell ref="B47:B48"/>
    <mergeCell ref="A119:D119"/>
    <mergeCell ref="A118:C118"/>
    <mergeCell ref="A111:A115"/>
    <mergeCell ref="B109:C109"/>
    <mergeCell ref="B110:D110"/>
    <mergeCell ref="B116:C116"/>
    <mergeCell ref="B117:D117"/>
    <mergeCell ref="B42:C42"/>
    <mergeCell ref="B85:B92"/>
    <mergeCell ref="A13:A43"/>
    <mergeCell ref="B29:B31"/>
    <mergeCell ref="D13:D41"/>
    <mergeCell ref="B25:B26"/>
    <mergeCell ref="B13:B14"/>
    <mergeCell ref="B18:B20"/>
    <mergeCell ref="B34:B35"/>
    <mergeCell ref="B43:D43"/>
    <mergeCell ref="B64:B66"/>
    <mergeCell ref="B71:B72"/>
    <mergeCell ref="B69:B70"/>
    <mergeCell ref="A44:A106"/>
    <mergeCell ref="B44:B46"/>
    <mergeCell ref="B57:B59"/>
    <mergeCell ref="E85:E92"/>
    <mergeCell ref="G85:G92"/>
    <mergeCell ref="F85:F92"/>
    <mergeCell ref="B113:B115"/>
    <mergeCell ref="D111:D115"/>
    <mergeCell ref="B105:C105"/>
    <mergeCell ref="B106:D106"/>
    <mergeCell ref="B102:B103"/>
    <mergeCell ref="D75:D101"/>
    <mergeCell ref="B95:B101"/>
    <mergeCell ref="E1:G1"/>
    <mergeCell ref="E8:G8"/>
    <mergeCell ref="B9:G9"/>
    <mergeCell ref="A11:A12"/>
    <mergeCell ref="B11:B12"/>
    <mergeCell ref="C11:C12"/>
    <mergeCell ref="D11:D12"/>
    <mergeCell ref="E11:E12"/>
    <mergeCell ref="F11:G11"/>
    <mergeCell ref="E2:G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zoomScale="95" zoomScaleNormal="95" workbookViewId="0">
      <selection activeCell="D1" sqref="D1:F8"/>
    </sheetView>
  </sheetViews>
  <sheetFormatPr defaultColWidth="9.109375" defaultRowHeight="13.2" x14ac:dyDescent="0.25"/>
  <cols>
    <col min="1" max="1" width="26.6640625" style="2" customWidth="1"/>
    <col min="2" max="2" width="28.5546875" style="15" customWidth="1"/>
    <col min="3" max="3" width="18.88671875" style="5" customWidth="1"/>
    <col min="4" max="4" width="14.88671875" style="16" customWidth="1"/>
    <col min="5" max="5" width="16" style="5" customWidth="1"/>
    <col min="6" max="6" width="16.33203125" style="7" customWidth="1"/>
    <col min="7" max="16384" width="9.109375" style="5"/>
  </cols>
  <sheetData>
    <row r="1" spans="1:6" ht="49.2" customHeight="1" x14ac:dyDescent="0.25">
      <c r="D1" s="80" t="s">
        <v>179</v>
      </c>
      <c r="E1" s="81"/>
      <c r="F1" s="81"/>
    </row>
    <row r="2" spans="1:6" x14ac:dyDescent="0.25">
      <c r="D2" s="81"/>
      <c r="E2" s="81"/>
      <c r="F2" s="81"/>
    </row>
    <row r="3" spans="1:6" x14ac:dyDescent="0.25">
      <c r="D3" s="81"/>
      <c r="E3" s="81"/>
      <c r="F3" s="81"/>
    </row>
    <row r="4" spans="1:6" x14ac:dyDescent="0.25">
      <c r="D4" s="81"/>
      <c r="E4" s="81"/>
      <c r="F4" s="81"/>
    </row>
    <row r="5" spans="1:6" x14ac:dyDescent="0.25">
      <c r="D5" s="81"/>
      <c r="E5" s="81"/>
      <c r="F5" s="81"/>
    </row>
    <row r="6" spans="1:6" x14ac:dyDescent="0.25">
      <c r="D6" s="81"/>
      <c r="E6" s="81"/>
      <c r="F6" s="81"/>
    </row>
    <row r="7" spans="1:6" x14ac:dyDescent="0.25">
      <c r="D7" s="81"/>
      <c r="E7" s="81"/>
      <c r="F7" s="81"/>
    </row>
    <row r="8" spans="1:6" x14ac:dyDescent="0.25">
      <c r="B8" s="3"/>
      <c r="C8" s="4"/>
      <c r="D8" s="81"/>
      <c r="E8" s="81"/>
      <c r="F8" s="81"/>
    </row>
    <row r="9" spans="1:6" x14ac:dyDescent="0.25">
      <c r="B9" s="3"/>
      <c r="C9" s="4"/>
      <c r="D9" s="6"/>
      <c r="E9" s="4"/>
    </row>
    <row r="10" spans="1:6" ht="63" customHeight="1" x14ac:dyDescent="0.3">
      <c r="A10" s="73" t="s">
        <v>176</v>
      </c>
      <c r="B10" s="73"/>
      <c r="C10" s="73"/>
      <c r="D10" s="73"/>
      <c r="E10" s="73"/>
    </row>
    <row r="11" spans="1:6" x14ac:dyDescent="0.25">
      <c r="B11" s="3"/>
      <c r="C11" s="4"/>
      <c r="D11" s="6"/>
      <c r="E11" s="4"/>
      <c r="F11" s="7" t="s">
        <v>169</v>
      </c>
    </row>
    <row r="12" spans="1:6" x14ac:dyDescent="0.25">
      <c r="A12" s="47" t="s">
        <v>171</v>
      </c>
      <c r="B12" s="74" t="s">
        <v>172</v>
      </c>
      <c r="C12" s="47" t="s">
        <v>173</v>
      </c>
      <c r="D12" s="76" t="s">
        <v>174</v>
      </c>
      <c r="E12" s="78" t="s">
        <v>175</v>
      </c>
      <c r="F12" s="79"/>
    </row>
    <row r="13" spans="1:6" ht="39.6" x14ac:dyDescent="0.25">
      <c r="A13" s="48"/>
      <c r="B13" s="75"/>
      <c r="C13" s="48"/>
      <c r="D13" s="77"/>
      <c r="E13" s="22" t="s">
        <v>6</v>
      </c>
      <c r="F13" s="24" t="s">
        <v>1</v>
      </c>
    </row>
    <row r="14" spans="1:6" ht="38.25" customHeight="1" x14ac:dyDescent="0.25">
      <c r="A14" s="29" t="s">
        <v>49</v>
      </c>
      <c r="B14" s="29" t="s">
        <v>147</v>
      </c>
      <c r="C14" s="47" t="s">
        <v>13</v>
      </c>
      <c r="D14" s="27">
        <f t="shared" ref="D14:D21" si="0">E14+F14</f>
        <v>52000</v>
      </c>
      <c r="E14" s="1">
        <v>0</v>
      </c>
      <c r="F14" s="8">
        <v>52000</v>
      </c>
    </row>
    <row r="15" spans="1:6" ht="38.25" customHeight="1" x14ac:dyDescent="0.25">
      <c r="A15" s="29" t="s">
        <v>140</v>
      </c>
      <c r="B15" s="29" t="str">
        <f>B18</f>
        <v>Монтаж системы контроля доступа</v>
      </c>
      <c r="C15" s="63"/>
      <c r="D15" s="27">
        <f t="shared" si="0"/>
        <v>33886</v>
      </c>
      <c r="E15" s="1">
        <v>0</v>
      </c>
      <c r="F15" s="8">
        <v>33886</v>
      </c>
    </row>
    <row r="16" spans="1:6" ht="38.25" customHeight="1" x14ac:dyDescent="0.25">
      <c r="A16" s="29" t="s">
        <v>141</v>
      </c>
      <c r="B16" s="29" t="s">
        <v>148</v>
      </c>
      <c r="C16" s="63"/>
      <c r="D16" s="27">
        <f t="shared" si="0"/>
        <v>162136</v>
      </c>
      <c r="E16" s="1">
        <v>0</v>
      </c>
      <c r="F16" s="8">
        <v>162136</v>
      </c>
    </row>
    <row r="17" spans="1:6" ht="38.25" customHeight="1" x14ac:dyDescent="0.25">
      <c r="A17" s="64" t="s">
        <v>14</v>
      </c>
      <c r="B17" s="29" t="s">
        <v>21</v>
      </c>
      <c r="C17" s="63"/>
      <c r="D17" s="27">
        <f t="shared" si="0"/>
        <v>270000</v>
      </c>
      <c r="E17" s="1">
        <v>0</v>
      </c>
      <c r="F17" s="9">
        <v>270000</v>
      </c>
    </row>
    <row r="18" spans="1:6" ht="38.25" customHeight="1" x14ac:dyDescent="0.25">
      <c r="A18" s="65"/>
      <c r="B18" s="29" t="s">
        <v>148</v>
      </c>
      <c r="C18" s="63"/>
      <c r="D18" s="27">
        <f t="shared" si="0"/>
        <v>50000</v>
      </c>
      <c r="E18" s="1">
        <v>0</v>
      </c>
      <c r="F18" s="9">
        <v>50000</v>
      </c>
    </row>
    <row r="19" spans="1:6" ht="38.25" customHeight="1" x14ac:dyDescent="0.25">
      <c r="A19" s="25" t="s">
        <v>142</v>
      </c>
      <c r="B19" s="29" t="str">
        <f>B18</f>
        <v>Монтаж системы контроля доступа</v>
      </c>
      <c r="C19" s="63"/>
      <c r="D19" s="27">
        <f t="shared" si="0"/>
        <v>104150</v>
      </c>
      <c r="E19" s="1">
        <v>0</v>
      </c>
      <c r="F19" s="9">
        <v>104150</v>
      </c>
    </row>
    <row r="20" spans="1:6" ht="38.25" customHeight="1" x14ac:dyDescent="0.25">
      <c r="A20" s="25" t="s">
        <v>80</v>
      </c>
      <c r="B20" s="29" t="str">
        <f>B14</f>
        <v>Установка стационарной тревожной кнопки</v>
      </c>
      <c r="C20" s="63"/>
      <c r="D20" s="27">
        <f t="shared" si="0"/>
        <v>26000</v>
      </c>
      <c r="E20" s="1">
        <v>0</v>
      </c>
      <c r="F20" s="9">
        <v>26000</v>
      </c>
    </row>
    <row r="21" spans="1:6" ht="38.25" customHeight="1" x14ac:dyDescent="0.25">
      <c r="A21" s="25" t="s">
        <v>47</v>
      </c>
      <c r="B21" s="29" t="s">
        <v>149</v>
      </c>
      <c r="C21" s="63"/>
      <c r="D21" s="27">
        <f t="shared" si="0"/>
        <v>23877.53</v>
      </c>
      <c r="E21" s="1">
        <v>0</v>
      </c>
      <c r="F21" s="9">
        <v>23877.53</v>
      </c>
    </row>
    <row r="22" spans="1:6" ht="38.25" customHeight="1" x14ac:dyDescent="0.25">
      <c r="A22" s="64" t="s">
        <v>51</v>
      </c>
      <c r="B22" s="29" t="s">
        <v>147</v>
      </c>
      <c r="C22" s="63"/>
      <c r="D22" s="27">
        <f t="shared" ref="D22:D48" si="1">E22+F22</f>
        <v>54154.8</v>
      </c>
      <c r="E22" s="1">
        <v>0</v>
      </c>
      <c r="F22" s="9">
        <v>54154.8</v>
      </c>
    </row>
    <row r="23" spans="1:6" ht="38.25" customHeight="1" x14ac:dyDescent="0.25">
      <c r="A23" s="65"/>
      <c r="B23" s="29" t="str">
        <f>B24</f>
        <v>Монтаж системы контроля доступа</v>
      </c>
      <c r="C23" s="63"/>
      <c r="D23" s="27">
        <v>213500</v>
      </c>
      <c r="E23" s="1"/>
      <c r="F23" s="9">
        <v>213500</v>
      </c>
    </row>
    <row r="24" spans="1:6" ht="38.25" customHeight="1" x14ac:dyDescent="0.25">
      <c r="A24" s="29" t="s">
        <v>139</v>
      </c>
      <c r="B24" s="29" t="str">
        <f>B25</f>
        <v>Монтаж системы контроля доступа</v>
      </c>
      <c r="C24" s="63"/>
      <c r="D24" s="27">
        <f t="shared" si="1"/>
        <v>122000</v>
      </c>
      <c r="E24" s="1">
        <v>0</v>
      </c>
      <c r="F24" s="9">
        <v>122000</v>
      </c>
    </row>
    <row r="25" spans="1:6" ht="38.25" customHeight="1" x14ac:dyDescent="0.25">
      <c r="A25" s="25" t="s">
        <v>52</v>
      </c>
      <c r="B25" s="29" t="s">
        <v>148</v>
      </c>
      <c r="C25" s="63"/>
      <c r="D25" s="27">
        <f t="shared" ref="D25" si="2">E25+F25</f>
        <v>88000</v>
      </c>
      <c r="E25" s="1">
        <v>0</v>
      </c>
      <c r="F25" s="27">
        <v>88000</v>
      </c>
    </row>
    <row r="26" spans="1:6" ht="46.5" customHeight="1" x14ac:dyDescent="0.25">
      <c r="A26" s="25" t="s">
        <v>53</v>
      </c>
      <c r="B26" s="29" t="s">
        <v>30</v>
      </c>
      <c r="C26" s="63"/>
      <c r="D26" s="27">
        <f t="shared" si="1"/>
        <v>300000</v>
      </c>
      <c r="E26" s="1">
        <v>0</v>
      </c>
      <c r="F26" s="27">
        <v>300000</v>
      </c>
    </row>
    <row r="27" spans="1:6" x14ac:dyDescent="0.25">
      <c r="A27" s="64" t="s">
        <v>8</v>
      </c>
      <c r="B27" s="29" t="s">
        <v>22</v>
      </c>
      <c r="C27" s="63"/>
      <c r="D27" s="27">
        <f t="shared" ref="D27:D30" si="3">E27+F27</f>
        <v>2270920</v>
      </c>
      <c r="E27" s="1">
        <v>0</v>
      </c>
      <c r="F27" s="27">
        <f>1449000+821920</f>
        <v>2270920</v>
      </c>
    </row>
    <row r="28" spans="1:6" ht="51.6" customHeight="1" x14ac:dyDescent="0.25">
      <c r="A28" s="72"/>
      <c r="B28" s="29" t="str">
        <f>B39</f>
        <v>Монтаж дополнительных камер, системы охранного телевидения на въездные ворота</v>
      </c>
      <c r="C28" s="63"/>
      <c r="D28" s="27">
        <f t="shared" si="3"/>
        <v>28700</v>
      </c>
      <c r="E28" s="1">
        <v>0</v>
      </c>
      <c r="F28" s="27">
        <v>28700</v>
      </c>
    </row>
    <row r="29" spans="1:6" ht="30.6" customHeight="1" x14ac:dyDescent="0.25">
      <c r="A29" s="72"/>
      <c r="B29" s="29" t="str">
        <f>B17</f>
        <v>Монтаж системы экстренного оповещения</v>
      </c>
      <c r="C29" s="63"/>
      <c r="D29" s="27">
        <f t="shared" si="3"/>
        <v>270000</v>
      </c>
      <c r="E29" s="1">
        <v>0</v>
      </c>
      <c r="F29" s="27">
        <v>270000</v>
      </c>
    </row>
    <row r="30" spans="1:6" ht="71.400000000000006" customHeight="1" x14ac:dyDescent="0.25">
      <c r="A30" s="65"/>
      <c r="B30" s="29" t="str">
        <f>B64</f>
        <v>Разработка проектной документации, сметной документации, услуги технического надзора, разработка сметной документации</v>
      </c>
      <c r="C30" s="63"/>
      <c r="D30" s="27">
        <f t="shared" si="3"/>
        <v>31008.6</v>
      </c>
      <c r="E30" s="1">
        <v>0</v>
      </c>
      <c r="F30" s="27">
        <v>31008.6</v>
      </c>
    </row>
    <row r="31" spans="1:6" ht="34.200000000000003" customHeight="1" x14ac:dyDescent="0.25">
      <c r="A31" s="25" t="s">
        <v>50</v>
      </c>
      <c r="B31" s="29" t="s">
        <v>147</v>
      </c>
      <c r="C31" s="63"/>
      <c r="D31" s="27">
        <f t="shared" si="1"/>
        <v>26000</v>
      </c>
      <c r="E31" s="1">
        <v>0</v>
      </c>
      <c r="F31" s="27">
        <v>26000</v>
      </c>
    </row>
    <row r="32" spans="1:6" ht="46.2" customHeight="1" x14ac:dyDescent="0.25">
      <c r="A32" s="25" t="s">
        <v>136</v>
      </c>
      <c r="B32" s="29" t="str">
        <f>B28</f>
        <v>Монтаж дополнительных камер, системы охранного телевидения на въездные ворота</v>
      </c>
      <c r="C32" s="63"/>
      <c r="D32" s="27">
        <f t="shared" si="1"/>
        <v>80600</v>
      </c>
      <c r="E32" s="1">
        <v>0</v>
      </c>
      <c r="F32" s="27">
        <v>80600</v>
      </c>
    </row>
    <row r="33" spans="1:6" ht="43.2" customHeight="1" x14ac:dyDescent="0.25">
      <c r="A33" s="25" t="s">
        <v>137</v>
      </c>
      <c r="B33" s="29" t="str">
        <f>B32</f>
        <v>Монтаж дополнительных камер, системы охранного телевидения на въездные ворота</v>
      </c>
      <c r="C33" s="63"/>
      <c r="D33" s="27">
        <f t="shared" si="1"/>
        <v>28000</v>
      </c>
      <c r="E33" s="1">
        <v>0</v>
      </c>
      <c r="F33" s="27">
        <v>28000</v>
      </c>
    </row>
    <row r="34" spans="1:6" ht="34.200000000000003" customHeight="1" x14ac:dyDescent="0.25">
      <c r="A34" s="25" t="s">
        <v>54</v>
      </c>
      <c r="B34" s="29" t="s">
        <v>30</v>
      </c>
      <c r="C34" s="63"/>
      <c r="D34" s="27">
        <f t="shared" si="1"/>
        <v>300000</v>
      </c>
      <c r="E34" s="1">
        <v>0</v>
      </c>
      <c r="F34" s="27">
        <v>300000</v>
      </c>
    </row>
    <row r="35" spans="1:6" x14ac:dyDescent="0.25">
      <c r="A35" s="64" t="s">
        <v>61</v>
      </c>
      <c r="B35" s="25" t="str">
        <f>B58</f>
        <v>Монтаж охранной сигнализации</v>
      </c>
      <c r="C35" s="63"/>
      <c r="D35" s="27">
        <v>646931.74</v>
      </c>
      <c r="E35" s="1"/>
      <c r="F35" s="27">
        <v>646700</v>
      </c>
    </row>
    <row r="36" spans="1:6" ht="28.8" customHeight="1" x14ac:dyDescent="0.25">
      <c r="A36" s="65"/>
      <c r="B36" s="25" t="s">
        <v>30</v>
      </c>
      <c r="C36" s="63"/>
      <c r="D36" s="27">
        <f t="shared" si="1"/>
        <v>772861</v>
      </c>
      <c r="E36" s="1">
        <v>0</v>
      </c>
      <c r="F36" s="27">
        <v>772861</v>
      </c>
    </row>
    <row r="37" spans="1:6" ht="26.4" x14ac:dyDescent="0.25">
      <c r="A37" s="64" t="s">
        <v>29</v>
      </c>
      <c r="B37" s="25" t="str">
        <f>B31</f>
        <v>Установка стационарной тревожной кнопки</v>
      </c>
      <c r="C37" s="63"/>
      <c r="D37" s="27">
        <f t="shared" si="1"/>
        <v>39000</v>
      </c>
      <c r="E37" s="1">
        <v>0</v>
      </c>
      <c r="F37" s="27">
        <v>39000</v>
      </c>
    </row>
    <row r="38" spans="1:6" x14ac:dyDescent="0.25">
      <c r="A38" s="72"/>
      <c r="B38" s="25" t="str">
        <f>B58</f>
        <v>Монтаж охранной сигнализации</v>
      </c>
      <c r="C38" s="63"/>
      <c r="D38" s="27">
        <f t="shared" si="1"/>
        <v>1375000</v>
      </c>
      <c r="E38" s="1">
        <v>0</v>
      </c>
      <c r="F38" s="27">
        <v>1375000</v>
      </c>
    </row>
    <row r="39" spans="1:6" ht="39.6" x14ac:dyDescent="0.25">
      <c r="A39" s="65"/>
      <c r="B39" s="25" t="s">
        <v>151</v>
      </c>
      <c r="C39" s="63"/>
      <c r="D39" s="27">
        <f t="shared" si="1"/>
        <v>78087.179999999993</v>
      </c>
      <c r="E39" s="1">
        <v>0</v>
      </c>
      <c r="F39" s="27">
        <v>78087.179999999993</v>
      </c>
    </row>
    <row r="40" spans="1:6" ht="38.25" customHeight="1" x14ac:dyDescent="0.25">
      <c r="A40" s="64" t="s">
        <v>62</v>
      </c>
      <c r="B40" s="25" t="s">
        <v>30</v>
      </c>
      <c r="C40" s="63"/>
      <c r="D40" s="27">
        <f t="shared" si="1"/>
        <v>745846.15</v>
      </c>
      <c r="E40" s="1">
        <v>0</v>
      </c>
      <c r="F40" s="27">
        <v>745846.15</v>
      </c>
    </row>
    <row r="41" spans="1:6" ht="25.5" customHeight="1" x14ac:dyDescent="0.25">
      <c r="A41" s="72"/>
      <c r="B41" s="25" t="s">
        <v>135</v>
      </c>
      <c r="C41" s="63"/>
      <c r="D41" s="27">
        <f t="shared" si="1"/>
        <v>139747.32</v>
      </c>
      <c r="E41" s="1">
        <v>0</v>
      </c>
      <c r="F41" s="27">
        <v>139747.32</v>
      </c>
    </row>
    <row r="42" spans="1:6" ht="26.4" x14ac:dyDescent="0.25">
      <c r="A42" s="65"/>
      <c r="B42" s="25" t="s">
        <v>134</v>
      </c>
      <c r="C42" s="63"/>
      <c r="D42" s="27">
        <f t="shared" si="1"/>
        <v>76732</v>
      </c>
      <c r="E42" s="1">
        <v>0</v>
      </c>
      <c r="F42" s="27">
        <v>76732</v>
      </c>
    </row>
    <row r="43" spans="1:6" ht="38.25" customHeight="1" x14ac:dyDescent="0.25">
      <c r="A43" s="25" t="s">
        <v>63</v>
      </c>
      <c r="B43" s="25" t="s">
        <v>30</v>
      </c>
      <c r="C43" s="63"/>
      <c r="D43" s="27">
        <f t="shared" si="1"/>
        <v>558251.10000000009</v>
      </c>
      <c r="E43" s="1">
        <v>0</v>
      </c>
      <c r="F43" s="27">
        <v>558251.10000000009</v>
      </c>
    </row>
    <row r="44" spans="1:6" ht="38.25" customHeight="1" x14ac:dyDescent="0.25">
      <c r="A44" s="25" t="s">
        <v>64</v>
      </c>
      <c r="B44" s="25" t="s">
        <v>30</v>
      </c>
      <c r="C44" s="63"/>
      <c r="D44" s="27">
        <f t="shared" si="1"/>
        <v>1436444.44</v>
      </c>
      <c r="E44" s="1">
        <v>0</v>
      </c>
      <c r="F44" s="27">
        <v>1436444.44</v>
      </c>
    </row>
    <row r="45" spans="1:6" ht="38.25" customHeight="1" x14ac:dyDescent="0.25">
      <c r="A45" s="25" t="s">
        <v>65</v>
      </c>
      <c r="B45" s="25" t="s">
        <v>30</v>
      </c>
      <c r="C45" s="63"/>
      <c r="D45" s="27">
        <f t="shared" si="1"/>
        <v>378900</v>
      </c>
      <c r="E45" s="1">
        <v>0</v>
      </c>
      <c r="F45" s="27">
        <v>378900</v>
      </c>
    </row>
    <row r="46" spans="1:6" ht="38.25" customHeight="1" x14ac:dyDescent="0.25">
      <c r="A46" s="64" t="s">
        <v>66</v>
      </c>
      <c r="B46" s="25" t="s">
        <v>30</v>
      </c>
      <c r="C46" s="63"/>
      <c r="D46" s="27">
        <f t="shared" si="1"/>
        <v>533000</v>
      </c>
      <c r="E46" s="1">
        <v>0</v>
      </c>
      <c r="F46" s="27">
        <v>533000</v>
      </c>
    </row>
    <row r="47" spans="1:6" ht="38.25" customHeight="1" x14ac:dyDescent="0.25">
      <c r="A47" s="65"/>
      <c r="B47" s="25" t="str">
        <f>B42</f>
        <v>Монтаж системы контроля управления доступом</v>
      </c>
      <c r="C47" s="63"/>
      <c r="D47" s="27">
        <f t="shared" si="1"/>
        <v>45700</v>
      </c>
      <c r="E47" s="1">
        <v>0</v>
      </c>
      <c r="F47" s="27">
        <v>45700</v>
      </c>
    </row>
    <row r="48" spans="1:6" ht="38.25" customHeight="1" x14ac:dyDescent="0.25">
      <c r="A48" s="25" t="s">
        <v>67</v>
      </c>
      <c r="B48" s="25" t="s">
        <v>30</v>
      </c>
      <c r="C48" s="63"/>
      <c r="D48" s="27">
        <f t="shared" si="1"/>
        <v>745846.15</v>
      </c>
      <c r="E48" s="1">
        <v>0</v>
      </c>
      <c r="F48" s="27">
        <v>745846.15</v>
      </c>
    </row>
    <row r="49" spans="1:6" ht="38.25" customHeight="1" x14ac:dyDescent="0.25">
      <c r="A49" s="64" t="s">
        <v>10</v>
      </c>
      <c r="B49" s="29" t="s">
        <v>24</v>
      </c>
      <c r="C49" s="63"/>
      <c r="D49" s="27">
        <f>E49+F49</f>
        <v>530000</v>
      </c>
      <c r="E49" s="1">
        <v>0</v>
      </c>
      <c r="F49" s="27">
        <v>530000</v>
      </c>
    </row>
    <row r="50" spans="1:6" ht="38.25" customHeight="1" x14ac:dyDescent="0.25">
      <c r="A50" s="65"/>
      <c r="B50" s="29" t="s">
        <v>30</v>
      </c>
      <c r="C50" s="63"/>
      <c r="D50" s="27">
        <f t="shared" ref="D50:D54" si="4">E50+F50</f>
        <v>781200</v>
      </c>
      <c r="E50" s="1">
        <v>0</v>
      </c>
      <c r="F50" s="27">
        <v>781200</v>
      </c>
    </row>
    <row r="51" spans="1:6" ht="48" customHeight="1" x14ac:dyDescent="0.25">
      <c r="A51" s="10" t="s">
        <v>68</v>
      </c>
      <c r="B51" s="34" t="s">
        <v>30</v>
      </c>
      <c r="C51" s="63"/>
      <c r="D51" s="27">
        <f t="shared" si="4"/>
        <v>1663274</v>
      </c>
      <c r="E51" s="1">
        <v>0</v>
      </c>
      <c r="F51" s="27">
        <v>1663274</v>
      </c>
    </row>
    <row r="52" spans="1:6" ht="48" customHeight="1" x14ac:dyDescent="0.25">
      <c r="A52" s="64" t="s">
        <v>69</v>
      </c>
      <c r="B52" s="11" t="str">
        <f>B14</f>
        <v>Установка стационарной тревожной кнопки</v>
      </c>
      <c r="C52" s="63"/>
      <c r="D52" s="27">
        <f t="shared" si="4"/>
        <v>26348.63</v>
      </c>
      <c r="E52" s="1">
        <v>0</v>
      </c>
      <c r="F52" s="27">
        <v>26348.63</v>
      </c>
    </row>
    <row r="53" spans="1:6" ht="38.25" customHeight="1" x14ac:dyDescent="0.25">
      <c r="A53" s="65"/>
      <c r="B53" s="29" t="s">
        <v>30</v>
      </c>
      <c r="C53" s="63"/>
      <c r="D53" s="27">
        <f t="shared" si="4"/>
        <v>419250</v>
      </c>
      <c r="E53" s="1">
        <v>0</v>
      </c>
      <c r="F53" s="27">
        <v>419250</v>
      </c>
    </row>
    <row r="54" spans="1:6" ht="38.25" customHeight="1" x14ac:dyDescent="0.25">
      <c r="A54" s="30" t="s">
        <v>70</v>
      </c>
      <c r="B54" s="29" t="s">
        <v>30</v>
      </c>
      <c r="C54" s="63"/>
      <c r="D54" s="27">
        <f t="shared" si="4"/>
        <v>557100</v>
      </c>
      <c r="E54" s="1">
        <v>0</v>
      </c>
      <c r="F54" s="27">
        <v>557100</v>
      </c>
    </row>
    <row r="55" spans="1:6" ht="26.4" x14ac:dyDescent="0.25">
      <c r="A55" s="62" t="s">
        <v>56</v>
      </c>
      <c r="B55" s="29" t="s">
        <v>59</v>
      </c>
      <c r="C55" s="63"/>
      <c r="D55" s="27">
        <f t="shared" ref="D55:D71" si="5">E55+F55</f>
        <v>142500</v>
      </c>
      <c r="E55" s="1">
        <v>0</v>
      </c>
      <c r="F55" s="27">
        <v>142500</v>
      </c>
    </row>
    <row r="56" spans="1:6" ht="26.4" x14ac:dyDescent="0.25">
      <c r="A56" s="62"/>
      <c r="B56" s="29" t="s">
        <v>60</v>
      </c>
      <c r="C56" s="63"/>
      <c r="D56" s="27">
        <f t="shared" si="5"/>
        <v>65000</v>
      </c>
      <c r="E56" s="1">
        <v>0</v>
      </c>
      <c r="F56" s="27">
        <f>26000+39000</f>
        <v>65000</v>
      </c>
    </row>
    <row r="57" spans="1:6" ht="38.25" customHeight="1" x14ac:dyDescent="0.25">
      <c r="A57" s="62"/>
      <c r="B57" s="29" t="s">
        <v>30</v>
      </c>
      <c r="C57" s="63"/>
      <c r="D57" s="27">
        <f t="shared" si="5"/>
        <v>414700</v>
      </c>
      <c r="E57" s="1">
        <v>0</v>
      </c>
      <c r="F57" s="27">
        <v>414700</v>
      </c>
    </row>
    <row r="58" spans="1:6" ht="25.5" customHeight="1" x14ac:dyDescent="0.25">
      <c r="A58" s="25" t="s">
        <v>58</v>
      </c>
      <c r="B58" s="29" t="s">
        <v>71</v>
      </c>
      <c r="C58" s="63"/>
      <c r="D58" s="27">
        <f t="shared" si="5"/>
        <v>1500000</v>
      </c>
      <c r="E58" s="1">
        <v>0</v>
      </c>
      <c r="F58" s="27">
        <v>1500000</v>
      </c>
    </row>
    <row r="59" spans="1:6" ht="39.6" x14ac:dyDescent="0.25">
      <c r="A59" s="64" t="s">
        <v>11</v>
      </c>
      <c r="B59" s="29" t="s">
        <v>146</v>
      </c>
      <c r="C59" s="63"/>
      <c r="D59" s="27">
        <f t="shared" si="5"/>
        <v>2108705.2100000004</v>
      </c>
      <c r="E59" s="1">
        <v>0</v>
      </c>
      <c r="F59" s="28">
        <f>1452459.36+646680+9565.85</f>
        <v>2108705.2100000004</v>
      </c>
    </row>
    <row r="60" spans="1:6" ht="38.25" customHeight="1" x14ac:dyDescent="0.25">
      <c r="A60" s="65"/>
      <c r="B60" s="29" t="s">
        <v>30</v>
      </c>
      <c r="C60" s="63"/>
      <c r="D60" s="27">
        <f t="shared" si="5"/>
        <v>345360</v>
      </c>
      <c r="E60" s="1">
        <v>0</v>
      </c>
      <c r="F60" s="28">
        <v>345360</v>
      </c>
    </row>
    <row r="61" spans="1:6" ht="38.25" customHeight="1" x14ac:dyDescent="0.25">
      <c r="A61" s="26" t="s">
        <v>72</v>
      </c>
      <c r="B61" s="29" t="s">
        <v>30</v>
      </c>
      <c r="C61" s="63"/>
      <c r="D61" s="27">
        <f t="shared" si="5"/>
        <v>1436444.44</v>
      </c>
      <c r="E61" s="1">
        <v>0</v>
      </c>
      <c r="F61" s="28">
        <v>1436444.44</v>
      </c>
    </row>
    <row r="62" spans="1:6" ht="38.25" customHeight="1" x14ac:dyDescent="0.25">
      <c r="A62" s="62" t="s">
        <v>15</v>
      </c>
      <c r="B62" s="29" t="s">
        <v>25</v>
      </c>
      <c r="C62" s="63"/>
      <c r="D62" s="27">
        <f t="shared" si="5"/>
        <v>1162574.92</v>
      </c>
      <c r="E62" s="1">
        <v>0</v>
      </c>
      <c r="F62" s="28">
        <v>1162574.92</v>
      </c>
    </row>
    <row r="63" spans="1:6" ht="38.25" customHeight="1" x14ac:dyDescent="0.25">
      <c r="A63" s="62"/>
      <c r="B63" s="29" t="str">
        <f>B61</f>
        <v>Обеспечение физической квалифицированной охраной</v>
      </c>
      <c r="C63" s="63"/>
      <c r="D63" s="27">
        <v>855240</v>
      </c>
      <c r="E63" s="1">
        <v>0</v>
      </c>
      <c r="F63" s="28">
        <v>855240</v>
      </c>
    </row>
    <row r="64" spans="1:6" ht="89.25" customHeight="1" x14ac:dyDescent="0.25">
      <c r="A64" s="62"/>
      <c r="B64" s="29" t="str">
        <f>'Приложение 1 '!C46</f>
        <v>Разработка проектной документации, сметной документации, услуги технического надзора, разработка сметной документации</v>
      </c>
      <c r="C64" s="63"/>
      <c r="D64" s="27">
        <f t="shared" si="5"/>
        <v>24879.1</v>
      </c>
      <c r="E64" s="1">
        <v>0</v>
      </c>
      <c r="F64" s="28">
        <v>24879.1</v>
      </c>
    </row>
    <row r="65" spans="1:6" ht="26.4" x14ac:dyDescent="0.25">
      <c r="A65" s="62"/>
      <c r="B65" s="29" t="s">
        <v>150</v>
      </c>
      <c r="C65" s="63"/>
      <c r="D65" s="27">
        <f t="shared" si="5"/>
        <v>79017</v>
      </c>
      <c r="E65" s="1">
        <v>0</v>
      </c>
      <c r="F65" s="28">
        <v>79017</v>
      </c>
    </row>
    <row r="66" spans="1:6" ht="39.6" x14ac:dyDescent="0.25">
      <c r="A66" s="62"/>
      <c r="B66" s="29" t="s">
        <v>177</v>
      </c>
      <c r="C66" s="63"/>
      <c r="D66" s="27">
        <f t="shared" si="5"/>
        <v>166667</v>
      </c>
      <c r="E66" s="1">
        <v>0</v>
      </c>
      <c r="F66" s="28">
        <v>166667</v>
      </c>
    </row>
    <row r="67" spans="1:6" ht="26.4" x14ac:dyDescent="0.25">
      <c r="A67" s="62"/>
      <c r="B67" s="29" t="s">
        <v>162</v>
      </c>
      <c r="C67" s="63"/>
      <c r="D67" s="27">
        <f t="shared" si="5"/>
        <v>4843870</v>
      </c>
      <c r="E67" s="1">
        <v>0</v>
      </c>
      <c r="F67" s="28">
        <v>4843870</v>
      </c>
    </row>
    <row r="68" spans="1:6" ht="26.4" x14ac:dyDescent="0.25">
      <c r="A68" s="29" t="s">
        <v>72</v>
      </c>
      <c r="B68" s="29" t="s">
        <v>30</v>
      </c>
      <c r="C68" s="63"/>
      <c r="D68" s="27">
        <f t="shared" si="5"/>
        <v>879600</v>
      </c>
      <c r="E68" s="1">
        <v>0</v>
      </c>
      <c r="F68" s="28">
        <v>879600</v>
      </c>
    </row>
    <row r="69" spans="1:6" ht="26.4" x14ac:dyDescent="0.25">
      <c r="A69" s="29" t="s">
        <v>131</v>
      </c>
      <c r="B69" s="29" t="str">
        <f>B68</f>
        <v>Обеспечение физической квалифицированной охраной</v>
      </c>
      <c r="C69" s="63"/>
      <c r="D69" s="27">
        <f t="shared" si="5"/>
        <v>716472</v>
      </c>
      <c r="E69" s="1">
        <v>0</v>
      </c>
      <c r="F69" s="28">
        <v>716472</v>
      </c>
    </row>
    <row r="70" spans="1:6" ht="26.4" x14ac:dyDescent="0.25">
      <c r="A70" s="29" t="s">
        <v>161</v>
      </c>
      <c r="B70" s="29" t="str">
        <f>B69</f>
        <v>Обеспечение физической квалифицированной охраной</v>
      </c>
      <c r="C70" s="63"/>
      <c r="D70" s="27">
        <f t="shared" si="5"/>
        <v>605020.80000000005</v>
      </c>
      <c r="E70" s="1">
        <v>0</v>
      </c>
      <c r="F70" s="28">
        <v>605020.80000000005</v>
      </c>
    </row>
    <row r="71" spans="1:6" ht="26.4" x14ac:dyDescent="0.25">
      <c r="A71" s="29" t="s">
        <v>129</v>
      </c>
      <c r="B71" s="29" t="s">
        <v>138</v>
      </c>
      <c r="C71" s="48"/>
      <c r="D71" s="27">
        <f t="shared" si="5"/>
        <v>696632</v>
      </c>
      <c r="E71" s="1">
        <v>0</v>
      </c>
      <c r="F71" s="28">
        <v>696632</v>
      </c>
    </row>
    <row r="72" spans="1:6" x14ac:dyDescent="0.25">
      <c r="A72" s="70" t="s">
        <v>167</v>
      </c>
      <c r="B72" s="70"/>
      <c r="C72" s="71"/>
      <c r="D72" s="27">
        <f>SUM(D14:D71)</f>
        <v>32127135.110000003</v>
      </c>
      <c r="E72" s="27">
        <f t="shared" ref="E72:F72" si="6">SUM(E14:E71)</f>
        <v>0</v>
      </c>
      <c r="F72" s="27">
        <f t="shared" si="6"/>
        <v>32126903.370000001</v>
      </c>
    </row>
    <row r="73" spans="1:6" x14ac:dyDescent="0.25">
      <c r="A73" s="12" t="s">
        <v>29</v>
      </c>
      <c r="B73" s="59" t="s">
        <v>30</v>
      </c>
      <c r="C73" s="84" t="s">
        <v>31</v>
      </c>
      <c r="D73" s="13">
        <v>1190140</v>
      </c>
      <c r="E73" s="14">
        <v>952112</v>
      </c>
      <c r="F73" s="27">
        <v>238028</v>
      </c>
    </row>
    <row r="74" spans="1:6" x14ac:dyDescent="0.25">
      <c r="A74" s="10" t="s">
        <v>34</v>
      </c>
      <c r="B74" s="59"/>
      <c r="C74" s="84"/>
      <c r="D74" s="13">
        <v>1190140</v>
      </c>
      <c r="E74" s="14">
        <v>952112</v>
      </c>
      <c r="F74" s="27">
        <v>238028</v>
      </c>
    </row>
    <row r="75" spans="1:6" x14ac:dyDescent="0.25">
      <c r="A75" s="10" t="s">
        <v>35</v>
      </c>
      <c r="B75" s="59"/>
      <c r="C75" s="84"/>
      <c r="D75" s="13">
        <v>1190140</v>
      </c>
      <c r="E75" s="14">
        <v>952112</v>
      </c>
      <c r="F75" s="27">
        <v>238028</v>
      </c>
    </row>
    <row r="76" spans="1:6" x14ac:dyDescent="0.25">
      <c r="A76" s="10" t="s">
        <v>36</v>
      </c>
      <c r="B76" s="59"/>
      <c r="C76" s="84"/>
      <c r="D76" s="13">
        <v>1190140</v>
      </c>
      <c r="E76" s="14">
        <v>952112</v>
      </c>
      <c r="F76" s="27">
        <v>238028</v>
      </c>
    </row>
    <row r="77" spans="1:6" x14ac:dyDescent="0.25">
      <c r="A77" s="10" t="s">
        <v>32</v>
      </c>
      <c r="B77" s="59"/>
      <c r="C77" s="84"/>
      <c r="D77" s="13">
        <v>1190140</v>
      </c>
      <c r="E77" s="14">
        <v>952112</v>
      </c>
      <c r="F77" s="27">
        <v>238028</v>
      </c>
    </row>
    <row r="78" spans="1:6" x14ac:dyDescent="0.25">
      <c r="A78" s="10" t="s">
        <v>33</v>
      </c>
      <c r="B78" s="59"/>
      <c r="C78" s="84"/>
      <c r="D78" s="13">
        <v>1190140</v>
      </c>
      <c r="E78" s="14">
        <v>952112</v>
      </c>
      <c r="F78" s="27">
        <v>238028</v>
      </c>
    </row>
    <row r="79" spans="1:6" ht="21.6" customHeight="1" x14ac:dyDescent="0.25">
      <c r="A79" s="10" t="s">
        <v>37</v>
      </c>
      <c r="B79" s="59"/>
      <c r="C79" s="84"/>
      <c r="D79" s="13">
        <v>1190140</v>
      </c>
      <c r="E79" s="14">
        <v>952112</v>
      </c>
      <c r="F79" s="27">
        <v>238028</v>
      </c>
    </row>
    <row r="80" spans="1:6" x14ac:dyDescent="0.25">
      <c r="A80" s="70" t="s">
        <v>167</v>
      </c>
      <c r="B80" s="70"/>
      <c r="C80" s="71"/>
      <c r="D80" s="27">
        <f>SUM(D73:D79)</f>
        <v>8330980</v>
      </c>
      <c r="E80" s="27">
        <f t="shared" ref="E80:F80" si="7">SUM(E73:E79)</f>
        <v>6664784</v>
      </c>
      <c r="F80" s="27">
        <f t="shared" si="7"/>
        <v>1666196</v>
      </c>
    </row>
    <row r="81" spans="1:6" x14ac:dyDescent="0.25">
      <c r="A81" s="82" t="s">
        <v>3</v>
      </c>
      <c r="B81" s="82"/>
      <c r="C81" s="83"/>
      <c r="D81" s="27">
        <f>D80+D72</f>
        <v>40458115.109999999</v>
      </c>
      <c r="E81" s="27">
        <f t="shared" ref="E81:F81" si="8">E80+E72</f>
        <v>6664784</v>
      </c>
      <c r="F81" s="27">
        <f t="shared" si="8"/>
        <v>33793099.370000005</v>
      </c>
    </row>
  </sheetData>
  <autoFilter ref="A13:F13"/>
  <mergeCells count="25">
    <mergeCell ref="A81:C81"/>
    <mergeCell ref="A80:C80"/>
    <mergeCell ref="A72:C72"/>
    <mergeCell ref="B73:B79"/>
    <mergeCell ref="C73:C79"/>
    <mergeCell ref="D1:F8"/>
    <mergeCell ref="A22:A23"/>
    <mergeCell ref="C14:C71"/>
    <mergeCell ref="A37:A39"/>
    <mergeCell ref="A55:A57"/>
    <mergeCell ref="A62:A67"/>
    <mergeCell ref="A17:A18"/>
    <mergeCell ref="A59:A60"/>
    <mergeCell ref="A49:A50"/>
    <mergeCell ref="A40:A42"/>
    <mergeCell ref="A46:A47"/>
    <mergeCell ref="A27:A30"/>
    <mergeCell ref="A52:A53"/>
    <mergeCell ref="A35:A36"/>
    <mergeCell ref="A10:E10"/>
    <mergeCell ref="A12:A13"/>
    <mergeCell ref="B12:B13"/>
    <mergeCell ref="C12:C13"/>
    <mergeCell ref="D12:D13"/>
    <mergeCell ref="E12:F12"/>
  </mergeCells>
  <pageMargins left="0.51181102362204722" right="0.31496062992125984" top="0.35433070866141736" bottom="0.35433070866141736" header="0" footer="0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Жуланова Ольга Андреевна</cp:lastModifiedBy>
  <cp:lastPrinted>2023-05-15T05:30:28Z</cp:lastPrinted>
  <dcterms:created xsi:type="dcterms:W3CDTF">2021-12-28T08:04:16Z</dcterms:created>
  <dcterms:modified xsi:type="dcterms:W3CDTF">2023-05-16T05:44:43Z</dcterms:modified>
</cp:coreProperties>
</file>