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200" windowHeight="7344"/>
  </bookViews>
  <sheets>
    <sheet name="Лист1" sheetId="1" r:id="rId1"/>
    <sheet name="Лист2" sheetId="2" r:id="rId2"/>
    <sheet name="Лист3" sheetId="3" r:id="rId3"/>
  </sheets>
  <definedNames>
    <definedName name="_Hlk132293799" localSheetId="0">Лист1!$A$8</definedName>
  </definedNames>
  <calcPr calcId="145621"/>
</workbook>
</file>

<file path=xl/calcChain.xml><?xml version="1.0" encoding="utf-8"?>
<calcChain xmlns="http://schemas.openxmlformats.org/spreadsheetml/2006/main">
  <c r="C9" i="2" l="1"/>
  <c r="D5" i="2"/>
  <c r="D6" i="2"/>
  <c r="D7" i="2"/>
  <c r="D4" i="2"/>
  <c r="D61" i="1"/>
  <c r="E51" i="1"/>
  <c r="E49" i="1"/>
  <c r="F49" i="1"/>
  <c r="D49" i="1"/>
  <c r="D43" i="1"/>
  <c r="D47" i="1" s="1"/>
  <c r="D51" i="1"/>
  <c r="F51" i="1"/>
  <c r="D33" i="1"/>
  <c r="D28" i="1"/>
  <c r="D26" i="1"/>
  <c r="E61" i="1"/>
  <c r="E62" i="1" s="1"/>
  <c r="F61" i="1"/>
  <c r="F62" i="1" s="1"/>
  <c r="E57" i="1"/>
  <c r="F57" i="1"/>
  <c r="D57" i="1"/>
  <c r="E47" i="1"/>
  <c r="F47" i="1"/>
  <c r="F40" i="1"/>
  <c r="E40" i="1"/>
  <c r="D20" i="1" l="1"/>
  <c r="D40" i="1" s="1"/>
  <c r="D62" i="1" s="1"/>
  <c r="D63" i="1" s="1"/>
</calcChain>
</file>

<file path=xl/sharedStrings.xml><?xml version="1.0" encoding="utf-8"?>
<sst xmlns="http://schemas.openxmlformats.org/spreadsheetml/2006/main" count="83" uniqueCount="78">
  <si>
    <t>Утверждено</t>
  </si>
  <si>
    <t>распоряжением Администрации</t>
  </si>
  <si>
    <t>Златоустовского городского округа</t>
  </si>
  <si>
    <t>№</t>
  </si>
  <si>
    <t>Наименование учреждения</t>
  </si>
  <si>
    <t>Перечень работ</t>
  </si>
  <si>
    <t xml:space="preserve">Противо-пожарные мероприятия,                          руб. </t>
  </si>
  <si>
    <t xml:space="preserve">Антитерро-ристические мероприятия, руб. </t>
  </si>
  <si>
    <t>Муниципальное автономное учреждение дополнительного образования «Спортивная школа олимпийского резерва № 1 им. С.И. Ишмуратовой Златоустовского городского округа»</t>
  </si>
  <si>
    <t>Ремонтные работы на объекте Лыжно-биатлонный комплекс им. С.И. Ишмуратовой по адресу г. Златоуст, ул. Спортивная, 1К, в том числе:</t>
  </si>
  <si>
    <t>- внутренняя отделка помещений 3 этажа с заменой оконных конструкций, системы отопления</t>
  </si>
  <si>
    <t>- ремонт брусчатки перед основным входом в АСК</t>
  </si>
  <si>
    <t>- облицовка подпорной стенки пешеходной дорожки со стороны стадиона (вдоль трибун, аск, стадиона)</t>
  </si>
  <si>
    <t>- капитальный ремонт фасада здания АСК расположенного по адресу: Челябинская область, г. Златоуст, ул. Спортивная, 1К</t>
  </si>
  <si>
    <t>- расширение выхода со старта лыжных трасс (земляные работы, асфальтирование)</t>
  </si>
  <si>
    <t>- планировка территории горы откатки лыж (работа спецтехники)</t>
  </si>
  <si>
    <t>- водоотведение и асфальтирование</t>
  </si>
  <si>
    <t>- отсыпка и планировка разминочного круга для спортсменов (работа спецтехники)</t>
  </si>
  <si>
    <t>- устройство снегохранилища (чистка карьера, работа спецтехники)</t>
  </si>
  <si>
    <t>- парковка спецтехники МатчТВ (работа спецтехники, отсыпка)</t>
  </si>
  <si>
    <t>- зона безопасности биатлонного стрельбища (удлинение стены имеющейся)</t>
  </si>
  <si>
    <t>- капитальный ремонт домиков для полноценного функционирования</t>
  </si>
  <si>
    <t>Оказание услуг по проведению государственной экспертизы проектной документации на предмет проверки достоверности определения сметной стоимости объекта: «Капитальный ремонт фасада здания АСК, расположенного по адресу: Челябинская область, г. Златоуст, ул. Спортивная 1К»</t>
  </si>
  <si>
    <t>Устройство ограждения на объекте: Лыжно-биатлонный комплекс им. С.И. Ишмуратовой по адресу г. Златоуст, ул. Спортивная, 1К</t>
  </si>
  <si>
    <t>Муниципальное автономное учреждение дополнительного образования «Спортивная школа № 3 Златоустовского городского округа»</t>
  </si>
  <si>
    <t>Технический надзор за выполнением работ по ремонту спортивного зала, мужской раздевалки на объекте МАУДО СШ № 3, находящегося по адресу: г. Златоуст пр. им. Ю.А. Гагарина, 5 линия, д. 3в</t>
  </si>
  <si>
    <t>Муниципальное автономное учреждение дополнительного образования «Спортивная школа № 7 Златоустовского городского округа»</t>
  </si>
  <si>
    <t>Муниципальное автономное учреждение дополнительного образования «Спортивная школа олимпийского резерва № 8 «Уралочка»</t>
  </si>
  <si>
    <t>итого</t>
  </si>
  <si>
    <t>Перечень объектов и работ по ремонтам, противопожарным  и антитеррористическим 
мероприятиям в учреждениях, 
подведомственных муниципальному казенному учреждению Управление по физической культуре и спорту Златоустовского городского округа на 2023 год</t>
  </si>
  <si>
    <t xml:space="preserve">Осуществление строительного контроля, выполнение работ по составлению дефектных ведомостей и проверке сметной документации, разработка кадастровойи проектной документации на объекте МАУДО СШОР № 1, расположенном ко адресу: г. Златоуст, ул. Спортивная, 1К </t>
  </si>
  <si>
    <t>ИТОГО по Муниципальному автономному учреждению дополнительного образования «Спортивная школа № 7 Златоустовского городского округа»:</t>
  </si>
  <si>
    <t>ИТОГО по Муниципальному автономному учреждению дополнительного образования «Спортивная школа олимпийского резерва № 8 «Уралочка»:</t>
  </si>
  <si>
    <t xml:space="preserve">Ремонт спортивного зала по адресу: г. Златоуст, пр. им. Ю.А. Гагарина, 5 линия, д. 3в </t>
  </si>
  <si>
    <t>Устройство дренажной системы (водоотведение  стадиона по адресу: г. Златоуст, пр. им. Ю.А. Гагарина, 5 линия,  д. 3в)</t>
  </si>
  <si>
    <t>Освещение, видеонаблюдение стадиона по адресу: г. Златоуст, пр. им. Ю.А. Гагарина, 5 линия,  д. 3в)</t>
  </si>
  <si>
    <t>Ремонт ограждения с обустройством тротуаров г. Златоуст пр. им. Ю.А. Гагарина, 5 линия, д. 3в</t>
  </si>
  <si>
    <t>Ремонт хладоустановки спортивной арены ФОК «Таганай», пр. Мира, 45 (замена осевого вентилятора хладоустановки)</t>
  </si>
  <si>
    <t>Разработка проектно-сметной документации на объект «Капитальный ремонт стадиона «Таганай» по адресу: г. Златоуст, пр. Мира, дом 9а»</t>
  </si>
  <si>
    <t>Ремонт лестничного марша с укладкой кафельной плитки, заменой крепления перил, демонтажом и монтажом ограждения по адресу: г. Златоуст, пр. им. Ю.А. Гагарина, 8 линия, д. 20.</t>
  </si>
  <si>
    <t>Реализация инициативных проектов «Футбольное поле с трибунами, беговая дорожка. Реконструкция футбольного поля с укладкой искусственного покрытия стадиона «Металлург» (капитальный ремонт поля с укладкой искусственного покрытия, капитальный ремонт секторов за воротами) по адресу: г. Златоуст, ул. им. Карла Маркса, 28). Технический надзор за выполнением работ</t>
  </si>
  <si>
    <t xml:space="preserve">Ремонт, руб.                                </t>
  </si>
  <si>
    <t>Ремонт и монтаж пожарной сигнализации ПАК «Стрелец-мониторинг» по адресу: г. Златоуст, пр. им. Ю.А. Гагарина, 5 линия, д. 3в</t>
  </si>
  <si>
    <t xml:space="preserve"> - монтаж наружного освещения мишеней на МАУДО «СШОР № 1» расположенного по адресу: Челябинская область, г. Златоуст, ул. Спортивная, 1К</t>
  </si>
  <si>
    <t>- прокладка футляров под кабельные линии из полиэтиленовой трубы для укладки оптоволоконных и электрических кабелей под нужды Матч ТВ, по адресу: г. Златоуст, ул. Спортивная, 1К</t>
  </si>
  <si>
    <t>- оказание услуг по проведению повторной государственной экспертизы проектной документациии результатов инженерных изысканий по объекту: "Реконструкция лыжного стадиона им. С. Ишмуратовой со строительством биатлонного стрельбища по адресу: Челябинская область, г. Златоуст, квартал № 152 Златоустовского участкового лесничества ОГУ "Миасское лесничество". (Корректировка II этапа строительства)</t>
  </si>
  <si>
    <t>3</t>
  </si>
  <si>
    <t>Муниципальное автономное учреждение дополнительного образования «Спортивная школа олимпийского резерва № 5»</t>
  </si>
  <si>
    <t>ИТОГО по Муниципальному автономному учреждению дополнительного образования «Спортивная школа олимпийского резерва № 1 им. С.И. Ишмуратовой Златоустовского городского округа»</t>
  </si>
  <si>
    <t xml:space="preserve">ИТОГО по Муниципальному автономному учреждению дополнительного образования «Спортивная школа № 3 Златоустовского городского округа» </t>
  </si>
  <si>
    <t>Ремонт фасада здания, технический надзор за ремонтом фасада, окна, двери, входная группа  по адресу: г. Златоуст, ул. им. Карла Маркса, дом 28.</t>
  </si>
  <si>
    <t>4</t>
  </si>
  <si>
    <t>Муниципальное бюджетное учреждение дополнительного образования «Спортивная школа № 4»</t>
  </si>
  <si>
    <t>Внесенные изменения</t>
  </si>
  <si>
    <t>- монтаж наружного освещения мишеней на МАУДО «СШОР № 1» расположенного по адресу: Челябинская область, г. Златоуст, ул. Спортивная, 1К</t>
  </si>
  <si>
    <t>3 503 224,06</t>
  </si>
  <si>
    <t xml:space="preserve">Уточненное направление расходов </t>
  </si>
  <si>
    <t xml:space="preserve">Предусмотрено в Распоряжении Администрации ЗГО от 13.09.2023г. №2940-р/АДМ </t>
  </si>
  <si>
    <t>итого уточнение расходов</t>
  </si>
  <si>
    <t>Ремонт (замена) аварийного участка электропроводки в здании зимней спортбазы (поселок Айский, дом 2)</t>
  </si>
  <si>
    <t xml:space="preserve"> ПРИЛОЖЕНИЕ</t>
  </si>
  <si>
    <t>Разработка проектно-сметной документации, монтаж системы наружного освещения и управления детским безопорным буксировочным подъемником, устройство пункта управления детским безопорным буксировочным подъемником на горнолыжной базе по адресу: г. Златоуст, ул. им. И.В. Панфилова, д. 2</t>
  </si>
  <si>
    <t xml:space="preserve">Ремонт  отопления  здания по адресу: г. Златоуст, ул. им. М.С.Урицкого, д. 36а  </t>
  </si>
  <si>
    <t>ИТОГО по Муниципальному бюджетноному учреждению дополнительного образования «Спортивная школа № 4»</t>
  </si>
  <si>
    <t>Проведение ремонта спортзала школы, ремонт вентиляции спортзала по адресу: г. Златоуст, пр. им. Ю.А. Гагарина, 5 линия, д. 3В</t>
  </si>
  <si>
    <t xml:space="preserve">Ремонт кровли в здании зимней спортбазы  (поселок Айский,  дом 2) </t>
  </si>
  <si>
    <t>Ремонт помещений по адресу: г. Златоуст, пр. Мира, д. 45</t>
  </si>
  <si>
    <t>Замена санитарно-технического оборудования.  Отделка стен в душевой и туалете. Ремонт пола в душевой и туалете.  Замена дверей. Установка перегородок. Установка водонагревателя. Златоуст, ул. им. П.А. Румянцева, 113</t>
  </si>
  <si>
    <t>Замена санитарно-технического оборудования.  Отделка стен в душевой и туалете. Ремонт пола в душевой и туалете.  Замена дверей. Установка перегородок. г. Златоуст, кв. Южноуральский,      д. 1</t>
  </si>
  <si>
    <t>Замена санитарно-технического оборудования.  Отделка стен в душевой и туалетах. Ремонт пола в душевой и туалетах.  Замена дверей. Установка перегородок. Электромонтажные работы. Замена отопления в душевой. г. Златоуст,                            ул. им. И.В. Панфилова, 2</t>
  </si>
  <si>
    <t>Замена санитарно-технического оборудования.  Отделка стен в душевой и туалетах. Ремонт пола в душевой и туалетах.  Замена дверей. Замена окон. Установка перегородок. Электромонтажные работы. г. Златоуст, пр. им. Ю.А. Гагарина,           3-й м/р-н, д. 25</t>
  </si>
  <si>
    <t>Замена санитарно-технического оборудования.  Отделка стен в душевой и туалете. Ремонт пола в душевой и туалете.  Замена дверей. Установка перегородок. Замена отопления в туалетах.           г. Златоуст, ул. им. И.И. Шишкина, д. 17</t>
  </si>
  <si>
    <t>Замена освещения в бюджетных учреждения на светодиодное.  г. Златоуст ул. Спортивная, 1а, ул. им. И.В. Панфилова, 2,  пр. им. Ю.А. Гагарина,          3-й м/р-н, д. 25, кв. Южноуральский, д. 1, ул. им. П.А. Румянцева, д. 113, ул. им. И.И. Шишкина,        д. 17</t>
  </si>
  <si>
    <t>Обследование технического состояния системы вентиляции. г. Златоуст ул. им. И.В. Панфилова, 2,  пр. им. Ю.А. Гагарина, 3-й м/р-н, д. 25,          кв. Южноуральский, д. 1, ул. им. П.А. Румянцева, д. 113, ул. им. И.И. Шишкина, д. 17</t>
  </si>
  <si>
    <t>Разработка проектно-сметной документации по объекту: Капитальный ремонт фасада здания АСК, расположенного по адресу: г. Златоуст,        ул. Спортивная, 1К</t>
  </si>
  <si>
    <t>Разработка проектно-сметной документациипо благоустройству территории на лыжном стадионе, расположенного по адресу: г. Златоуст,        ул. Спортивная, 1К</t>
  </si>
  <si>
    <t>- прокладка футляров под кабельные линии из полиэтиленовой трубы для укладки оптоволоконных и электрических кабелей под нужды Матч ТВ, по адресу: г. Златоуст,         C35ул. Спортивная, 1К</t>
  </si>
  <si>
    <t>от 30.10.2023 г. № 3443-р/АДМ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</si>
</sst>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" fontId="2" fillId="2" borderId="1" xfId="0" applyNumberFormat="1" applyFont="1" applyFill="1" applyBorder="1" applyAlignment="1">
      <alignment horizont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1" fillId="0" borderId="0" xfId="0" applyNumberFormat="1" applyFont="1" applyAlignment="1">
      <alignment horizontal="justify"/>
    </xf>
    <xf numFmtId="4" fontId="1" fillId="0" borderId="0" xfId="0" applyNumberFormat="1" applyFont="1"/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justify" wrapText="1"/>
    </xf>
    <xf numFmtId="4" fontId="2" fillId="2" borderId="1" xfId="0" applyNumberFormat="1" applyFont="1" applyFill="1" applyBorder="1" applyAlignment="1">
      <alignment horizontal="justify" wrapText="1"/>
    </xf>
    <xf numFmtId="4" fontId="2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 applyAlignment="1">
      <alignment horizontal="center"/>
    </xf>
    <xf numFmtId="4" fontId="2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justify" vertical="center" wrapText="1"/>
    </xf>
    <xf numFmtId="4" fontId="0" fillId="0" borderId="0" xfId="0" applyNumberFormat="1" applyFont="1"/>
    <xf numFmtId="4" fontId="2" fillId="2" borderId="1" xfId="0" applyNumberFormat="1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left" wrapText="1"/>
    </xf>
    <xf numFmtId="4" fontId="2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justify" wrapText="1"/>
    </xf>
    <xf numFmtId="4" fontId="3" fillId="0" borderId="1" xfId="0" applyNumberFormat="1" applyFont="1" applyBorder="1" applyAlignment="1">
      <alignment horizontal="center" wrapText="1"/>
    </xf>
    <xf numFmtId="4" fontId="1" fillId="0" borderId="0" xfId="0" applyNumberFormat="1" applyFont="1" applyAlignment="1">
      <alignment horizontal="center" wrapText="1"/>
    </xf>
    <xf numFmtId="4" fontId="1" fillId="0" borderId="2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tabSelected="1" workbookViewId="0">
      <selection activeCell="A8" sqref="A8:F8"/>
    </sheetView>
  </sheetViews>
  <sheetFormatPr defaultColWidth="9.21875" defaultRowHeight="14.4" x14ac:dyDescent="0.3"/>
  <cols>
    <col min="1" max="1" width="9.21875" style="4"/>
    <col min="2" max="2" width="24.44140625" style="4" customWidth="1"/>
    <col min="3" max="3" width="46.5546875" style="4" customWidth="1"/>
    <col min="4" max="4" width="15" style="4" customWidth="1"/>
    <col min="5" max="5" width="15.77734375" style="4" customWidth="1"/>
    <col min="6" max="6" width="19.77734375" style="4" customWidth="1"/>
    <col min="7" max="7" width="16.21875" style="4" customWidth="1"/>
    <col min="8" max="16384" width="9.21875" style="4"/>
  </cols>
  <sheetData>
    <row r="1" spans="1:6" ht="18" x14ac:dyDescent="0.35">
      <c r="D1" s="38" t="s">
        <v>60</v>
      </c>
      <c r="E1" s="38"/>
      <c r="F1" s="38"/>
    </row>
    <row r="2" spans="1:6" ht="15" customHeight="1" x14ac:dyDescent="0.35">
      <c r="D2" s="38" t="s">
        <v>0</v>
      </c>
      <c r="E2" s="38"/>
      <c r="F2" s="38"/>
    </row>
    <row r="3" spans="1:6" ht="15" customHeight="1" x14ac:dyDescent="0.35">
      <c r="D3" s="38" t="s">
        <v>1</v>
      </c>
      <c r="E3" s="38"/>
      <c r="F3" s="38"/>
    </row>
    <row r="4" spans="1:6" ht="15" customHeight="1" x14ac:dyDescent="0.35">
      <c r="D4" s="38" t="s">
        <v>2</v>
      </c>
      <c r="E4" s="38"/>
      <c r="F4" s="38"/>
    </row>
    <row r="5" spans="1:6" ht="22.5" customHeight="1" x14ac:dyDescent="0.35">
      <c r="D5" s="38" t="s">
        <v>77</v>
      </c>
      <c r="E5" s="38"/>
      <c r="F5" s="38"/>
    </row>
    <row r="6" spans="1:6" ht="18" x14ac:dyDescent="0.4">
      <c r="A6" s="5"/>
    </row>
    <row r="7" spans="1:6" ht="18" x14ac:dyDescent="0.4">
      <c r="A7" s="6"/>
    </row>
    <row r="8" spans="1:6" ht="78.75" customHeight="1" x14ac:dyDescent="0.35">
      <c r="A8" s="36" t="s">
        <v>29</v>
      </c>
      <c r="B8" s="36"/>
      <c r="C8" s="36"/>
      <c r="D8" s="36"/>
      <c r="E8" s="36"/>
      <c r="F8" s="36"/>
    </row>
    <row r="9" spans="1:6" ht="18" x14ac:dyDescent="0.4">
      <c r="A9" s="37"/>
      <c r="B9" s="37"/>
      <c r="C9" s="37"/>
      <c r="D9" s="37"/>
      <c r="E9" s="37"/>
      <c r="F9" s="37"/>
    </row>
    <row r="10" spans="1:6" ht="55.2" x14ac:dyDescent="0.3">
      <c r="A10" s="7" t="s">
        <v>3</v>
      </c>
      <c r="B10" s="8" t="s">
        <v>4</v>
      </c>
      <c r="C10" s="8" t="s">
        <v>5</v>
      </c>
      <c r="D10" s="8" t="s">
        <v>41</v>
      </c>
      <c r="E10" s="8" t="s">
        <v>6</v>
      </c>
      <c r="F10" s="8" t="s">
        <v>7</v>
      </c>
    </row>
    <row r="11" spans="1:6" ht="113.4" customHeight="1" x14ac:dyDescent="0.3">
      <c r="A11" s="28">
        <v>1</v>
      </c>
      <c r="B11" s="27" t="s">
        <v>8</v>
      </c>
      <c r="C11" s="24" t="s">
        <v>69</v>
      </c>
      <c r="D11" s="2">
        <v>689021.22</v>
      </c>
      <c r="E11" s="2"/>
      <c r="F11" s="2"/>
    </row>
    <row r="12" spans="1:6" ht="109.2" x14ac:dyDescent="0.3">
      <c r="A12" s="28"/>
      <c r="B12" s="27"/>
      <c r="C12" s="24" t="s">
        <v>70</v>
      </c>
      <c r="D12" s="2">
        <v>1116156.43</v>
      </c>
      <c r="E12" s="2"/>
      <c r="F12" s="2"/>
    </row>
    <row r="13" spans="1:6" ht="78" x14ac:dyDescent="0.3">
      <c r="A13" s="28"/>
      <c r="B13" s="27"/>
      <c r="C13" s="9" t="s">
        <v>68</v>
      </c>
      <c r="D13" s="2">
        <v>160444.31</v>
      </c>
      <c r="E13" s="2"/>
      <c r="F13" s="2"/>
    </row>
    <row r="14" spans="1:6" ht="93.6" x14ac:dyDescent="0.3">
      <c r="A14" s="28"/>
      <c r="B14" s="27"/>
      <c r="C14" s="24" t="s">
        <v>67</v>
      </c>
      <c r="D14" s="2">
        <v>207475.77</v>
      </c>
      <c r="E14" s="2"/>
      <c r="F14" s="2"/>
    </row>
    <row r="15" spans="1:6" ht="93.6" x14ac:dyDescent="0.3">
      <c r="A15" s="28"/>
      <c r="B15" s="27"/>
      <c r="C15" s="24" t="s">
        <v>71</v>
      </c>
      <c r="D15" s="2">
        <v>684602.27</v>
      </c>
      <c r="E15" s="2"/>
      <c r="F15" s="2"/>
    </row>
    <row r="16" spans="1:6" ht="93.6" x14ac:dyDescent="0.3">
      <c r="A16" s="28"/>
      <c r="B16" s="27"/>
      <c r="C16" s="24" t="s">
        <v>72</v>
      </c>
      <c r="D16" s="2">
        <v>115200</v>
      </c>
      <c r="E16" s="2"/>
      <c r="F16" s="2"/>
    </row>
    <row r="17" spans="1:6" ht="93.6" x14ac:dyDescent="0.3">
      <c r="A17" s="28"/>
      <c r="B17" s="27"/>
      <c r="C17" s="24" t="s">
        <v>73</v>
      </c>
      <c r="D17" s="2">
        <v>70000</v>
      </c>
      <c r="E17" s="2"/>
      <c r="F17" s="2"/>
    </row>
    <row r="18" spans="1:6" ht="68.400000000000006" customHeight="1" x14ac:dyDescent="0.3">
      <c r="A18" s="28"/>
      <c r="B18" s="27"/>
      <c r="C18" s="24" t="s">
        <v>74</v>
      </c>
      <c r="D18" s="2">
        <v>400000</v>
      </c>
      <c r="E18" s="2"/>
      <c r="F18" s="2"/>
    </row>
    <row r="19" spans="1:6" ht="63" customHeight="1" x14ac:dyDescent="0.3">
      <c r="A19" s="28"/>
      <c r="B19" s="27"/>
      <c r="C19" s="24" t="s">
        <v>75</v>
      </c>
      <c r="D19" s="2">
        <v>1000000</v>
      </c>
      <c r="E19" s="2"/>
      <c r="F19" s="2"/>
    </row>
    <row r="20" spans="1:6" ht="62.4" x14ac:dyDescent="0.3">
      <c r="A20" s="28"/>
      <c r="B20" s="27"/>
      <c r="C20" s="24" t="s">
        <v>9</v>
      </c>
      <c r="D20" s="2">
        <f>SUM(D21:D35)</f>
        <v>71866799.999999985</v>
      </c>
      <c r="E20" s="2"/>
      <c r="F20" s="2"/>
    </row>
    <row r="21" spans="1:6" ht="46.8" x14ac:dyDescent="0.3">
      <c r="A21" s="28"/>
      <c r="B21" s="27"/>
      <c r="C21" s="24" t="s">
        <v>10</v>
      </c>
      <c r="D21" s="2">
        <v>14827000</v>
      </c>
      <c r="E21" s="2"/>
      <c r="F21" s="2"/>
    </row>
    <row r="22" spans="1:6" ht="31.2" x14ac:dyDescent="0.3">
      <c r="A22" s="28"/>
      <c r="B22" s="27"/>
      <c r="C22" s="24" t="s">
        <v>11</v>
      </c>
      <c r="D22" s="2">
        <v>843000</v>
      </c>
      <c r="E22" s="2"/>
      <c r="F22" s="2"/>
    </row>
    <row r="23" spans="1:6" ht="46.8" x14ac:dyDescent="0.3">
      <c r="A23" s="28"/>
      <c r="B23" s="27"/>
      <c r="C23" s="24" t="s">
        <v>12</v>
      </c>
      <c r="D23" s="2">
        <v>9578000</v>
      </c>
      <c r="E23" s="2"/>
      <c r="F23" s="2"/>
    </row>
    <row r="24" spans="1:6" ht="46.8" x14ac:dyDescent="0.3">
      <c r="A24" s="28"/>
      <c r="B24" s="27"/>
      <c r="C24" s="24" t="s">
        <v>13</v>
      </c>
      <c r="D24" s="2">
        <v>21743179.129999999</v>
      </c>
      <c r="E24" s="2"/>
      <c r="F24" s="2"/>
    </row>
    <row r="25" spans="1:6" ht="31.2" x14ac:dyDescent="0.3">
      <c r="A25" s="28"/>
      <c r="B25" s="27"/>
      <c r="C25" s="9" t="s">
        <v>14</v>
      </c>
      <c r="D25" s="2">
        <v>7517000</v>
      </c>
      <c r="E25" s="2"/>
      <c r="F25" s="2"/>
    </row>
    <row r="26" spans="1:6" ht="31.2" x14ac:dyDescent="0.3">
      <c r="A26" s="28"/>
      <c r="B26" s="27"/>
      <c r="C26" s="9" t="s">
        <v>15</v>
      </c>
      <c r="D26" s="2">
        <f>105000+6187.47</f>
        <v>111187.47</v>
      </c>
      <c r="E26" s="2"/>
      <c r="F26" s="2"/>
    </row>
    <row r="27" spans="1:6" ht="15.6" x14ac:dyDescent="0.3">
      <c r="A27" s="28"/>
      <c r="B27" s="27"/>
      <c r="C27" s="9" t="s">
        <v>16</v>
      </c>
      <c r="D27" s="2">
        <v>2133000</v>
      </c>
      <c r="E27" s="2"/>
      <c r="F27" s="2"/>
    </row>
    <row r="28" spans="1:6" ht="31.2" x14ac:dyDescent="0.3">
      <c r="A28" s="28"/>
      <c r="B28" s="27"/>
      <c r="C28" s="9" t="s">
        <v>17</v>
      </c>
      <c r="D28" s="2">
        <f>66000+288339.32</f>
        <v>354339.32</v>
      </c>
      <c r="E28" s="2"/>
      <c r="F28" s="2"/>
    </row>
    <row r="29" spans="1:6" ht="31.2" x14ac:dyDescent="0.3">
      <c r="A29" s="28"/>
      <c r="B29" s="27"/>
      <c r="C29" s="9" t="s">
        <v>18</v>
      </c>
      <c r="D29" s="2">
        <v>1538000</v>
      </c>
      <c r="E29" s="2"/>
      <c r="F29" s="2"/>
    </row>
    <row r="30" spans="1:6" ht="31.2" x14ac:dyDescent="0.3">
      <c r="A30" s="28"/>
      <c r="B30" s="27"/>
      <c r="C30" s="9" t="s">
        <v>19</v>
      </c>
      <c r="D30" s="2">
        <v>6667000</v>
      </c>
      <c r="E30" s="2"/>
      <c r="F30" s="2"/>
    </row>
    <row r="31" spans="1:6" ht="31.2" x14ac:dyDescent="0.3">
      <c r="A31" s="28"/>
      <c r="B31" s="27"/>
      <c r="C31" s="9" t="s">
        <v>20</v>
      </c>
      <c r="D31" s="2">
        <v>2224000</v>
      </c>
      <c r="E31" s="2"/>
      <c r="F31" s="2"/>
    </row>
    <row r="32" spans="1:6" ht="156" x14ac:dyDescent="0.3">
      <c r="A32" s="28"/>
      <c r="B32" s="27"/>
      <c r="C32" s="24" t="s">
        <v>45</v>
      </c>
      <c r="D32" s="2">
        <v>383670.02</v>
      </c>
      <c r="E32" s="2"/>
      <c r="F32" s="2"/>
    </row>
    <row r="33" spans="1:6" ht="31.2" x14ac:dyDescent="0.3">
      <c r="A33" s="28"/>
      <c r="B33" s="27"/>
      <c r="C33" s="9" t="s">
        <v>21</v>
      </c>
      <c r="D33" s="2">
        <f>4625620.87-198900-6187.47-288339.32-245300-383670.02</f>
        <v>3503224.0600000005</v>
      </c>
      <c r="E33" s="2"/>
      <c r="F33" s="2"/>
    </row>
    <row r="34" spans="1:6" ht="78" x14ac:dyDescent="0.3">
      <c r="A34" s="28"/>
      <c r="B34" s="27"/>
      <c r="C34" s="12" t="s">
        <v>76</v>
      </c>
      <c r="D34" s="2">
        <v>198900</v>
      </c>
      <c r="E34" s="2"/>
      <c r="F34" s="2"/>
    </row>
    <row r="35" spans="1:6" ht="62.4" x14ac:dyDescent="0.3">
      <c r="A35" s="28"/>
      <c r="B35" s="27"/>
      <c r="C35" s="12" t="s">
        <v>43</v>
      </c>
      <c r="D35" s="2">
        <v>245300</v>
      </c>
      <c r="E35" s="2"/>
      <c r="F35" s="2"/>
    </row>
    <row r="36" spans="1:6" ht="109.2" x14ac:dyDescent="0.3">
      <c r="A36" s="28"/>
      <c r="B36" s="27"/>
      <c r="C36" s="9" t="s">
        <v>30</v>
      </c>
      <c r="D36" s="15">
        <v>238500</v>
      </c>
      <c r="E36" s="2"/>
      <c r="F36" s="2"/>
    </row>
    <row r="37" spans="1:6" ht="124.8" x14ac:dyDescent="0.3">
      <c r="A37" s="28"/>
      <c r="B37" s="27"/>
      <c r="C37" s="24" t="s">
        <v>22</v>
      </c>
      <c r="D37" s="2">
        <v>82000</v>
      </c>
      <c r="E37" s="2"/>
      <c r="F37" s="2"/>
    </row>
    <row r="38" spans="1:6" ht="124.8" x14ac:dyDescent="0.3">
      <c r="A38" s="28"/>
      <c r="B38" s="27"/>
      <c r="C38" s="24" t="s">
        <v>61</v>
      </c>
      <c r="D38" s="2">
        <v>1600000</v>
      </c>
      <c r="E38" s="2"/>
      <c r="F38" s="2"/>
    </row>
    <row r="39" spans="1:6" ht="48.75" customHeight="1" x14ac:dyDescent="0.3">
      <c r="A39" s="28"/>
      <c r="B39" s="27"/>
      <c r="C39" s="9" t="s">
        <v>23</v>
      </c>
      <c r="D39" s="2"/>
      <c r="E39" s="2"/>
      <c r="F39" s="2">
        <v>9400000</v>
      </c>
    </row>
    <row r="40" spans="1:6" s="25" customFormat="1" ht="48.75" customHeight="1" x14ac:dyDescent="0.3">
      <c r="A40" s="29" t="s">
        <v>48</v>
      </c>
      <c r="B40" s="29"/>
      <c r="C40" s="29"/>
      <c r="D40" s="2">
        <f>D38+D37+D36+D20+D19+D18+D17+D16+D15+D14+D13+D12+D11</f>
        <v>78230199.999999985</v>
      </c>
      <c r="E40" s="2">
        <f t="shared" ref="E40" si="0">E38+E37+E36+E20+E19+E18+E17+E16+E15+E14+E13+E12+E11</f>
        <v>0</v>
      </c>
      <c r="F40" s="2">
        <f>F39</f>
        <v>9400000</v>
      </c>
    </row>
    <row r="41" spans="1:6" ht="62.4" x14ac:dyDescent="0.3">
      <c r="A41" s="32">
        <v>2</v>
      </c>
      <c r="B41" s="33" t="s">
        <v>24</v>
      </c>
      <c r="C41" s="17" t="s">
        <v>42</v>
      </c>
      <c r="D41" s="11">
        <v>0</v>
      </c>
      <c r="E41" s="16">
        <v>252352</v>
      </c>
      <c r="F41" s="11"/>
    </row>
    <row r="42" spans="1:6" ht="46.8" x14ac:dyDescent="0.3">
      <c r="A42" s="32"/>
      <c r="B42" s="33"/>
      <c r="C42" s="17" t="s">
        <v>33</v>
      </c>
      <c r="D42" s="16">
        <v>454613.06</v>
      </c>
      <c r="E42" s="3"/>
      <c r="F42" s="3"/>
    </row>
    <row r="43" spans="1:6" ht="62.4" x14ac:dyDescent="0.3">
      <c r="A43" s="32"/>
      <c r="B43" s="33"/>
      <c r="C43" s="17" t="s">
        <v>34</v>
      </c>
      <c r="D43" s="16">
        <f>588000+830832.72</f>
        <v>1418832.72</v>
      </c>
      <c r="E43" s="3"/>
      <c r="F43" s="3"/>
    </row>
    <row r="44" spans="1:6" ht="46.8" x14ac:dyDescent="0.3">
      <c r="A44" s="32"/>
      <c r="B44" s="33"/>
      <c r="C44" s="17" t="s">
        <v>35</v>
      </c>
      <c r="D44" s="3">
        <v>0</v>
      </c>
      <c r="E44" s="3"/>
      <c r="F44" s="3">
        <v>1688400</v>
      </c>
    </row>
    <row r="45" spans="1:6" ht="46.8" x14ac:dyDescent="0.3">
      <c r="A45" s="32"/>
      <c r="B45" s="33"/>
      <c r="C45" s="15" t="s">
        <v>36</v>
      </c>
      <c r="D45" s="3">
        <v>396400</v>
      </c>
      <c r="E45" s="3"/>
      <c r="F45" s="3"/>
    </row>
    <row r="46" spans="1:6" ht="78" x14ac:dyDescent="0.3">
      <c r="A46" s="32"/>
      <c r="B46" s="33"/>
      <c r="C46" s="17" t="s">
        <v>25</v>
      </c>
      <c r="D46" s="3">
        <v>9800</v>
      </c>
      <c r="E46" s="3"/>
      <c r="F46" s="3"/>
    </row>
    <row r="47" spans="1:6" s="25" customFormat="1" ht="31.5" customHeight="1" x14ac:dyDescent="0.3">
      <c r="A47" s="30" t="s">
        <v>49</v>
      </c>
      <c r="B47" s="30"/>
      <c r="C47" s="30"/>
      <c r="D47" s="23">
        <f>D46+D45+D44++D43+D42+D41</f>
        <v>2279645.7799999998</v>
      </c>
      <c r="E47" s="23">
        <f>SUM(E41:E46)</f>
        <v>252352</v>
      </c>
      <c r="F47" s="23">
        <f>SUM(F41:F46)</f>
        <v>1688400</v>
      </c>
    </row>
    <row r="48" spans="1:6" ht="112.5" customHeight="1" x14ac:dyDescent="0.3">
      <c r="A48" s="13" t="s">
        <v>46</v>
      </c>
      <c r="B48" s="3" t="s">
        <v>52</v>
      </c>
      <c r="C48" s="3" t="s">
        <v>62</v>
      </c>
      <c r="D48" s="3">
        <v>172478.65</v>
      </c>
      <c r="E48" s="3"/>
      <c r="F48" s="3"/>
    </row>
    <row r="49" spans="1:6" s="25" customFormat="1" ht="31.5" customHeight="1" x14ac:dyDescent="0.3">
      <c r="A49" s="29" t="s">
        <v>63</v>
      </c>
      <c r="B49" s="29"/>
      <c r="C49" s="29"/>
      <c r="D49" s="2">
        <f>D48</f>
        <v>172478.65</v>
      </c>
      <c r="E49" s="2">
        <f>E48</f>
        <v>0</v>
      </c>
      <c r="F49" s="2">
        <f>F48</f>
        <v>0</v>
      </c>
    </row>
    <row r="50" spans="1:6" ht="126" customHeight="1" x14ac:dyDescent="0.3">
      <c r="A50" s="13" t="s">
        <v>51</v>
      </c>
      <c r="B50" s="3" t="s">
        <v>47</v>
      </c>
      <c r="C50" s="23" t="s">
        <v>64</v>
      </c>
      <c r="D50" s="3">
        <v>2513555.94</v>
      </c>
      <c r="E50" s="3"/>
      <c r="F50" s="3"/>
    </row>
    <row r="51" spans="1:6" s="25" customFormat="1" ht="48.75" customHeight="1" x14ac:dyDescent="0.3">
      <c r="A51" s="29" t="s">
        <v>48</v>
      </c>
      <c r="B51" s="29"/>
      <c r="C51" s="29"/>
      <c r="D51" s="2">
        <f>D50</f>
        <v>2513555.94</v>
      </c>
      <c r="E51" s="2">
        <f>E50</f>
        <v>0</v>
      </c>
      <c r="F51" s="2">
        <f>F50</f>
        <v>0</v>
      </c>
    </row>
    <row r="52" spans="1:6" ht="31.2" x14ac:dyDescent="0.3">
      <c r="A52" s="32">
        <v>3</v>
      </c>
      <c r="B52" s="33" t="s">
        <v>26</v>
      </c>
      <c r="C52" s="17" t="s">
        <v>65</v>
      </c>
      <c r="D52" s="16">
        <v>75451</v>
      </c>
      <c r="E52" s="1"/>
      <c r="F52" s="1"/>
    </row>
    <row r="53" spans="1:6" ht="46.8" x14ac:dyDescent="0.3">
      <c r="A53" s="32"/>
      <c r="B53" s="33"/>
      <c r="C53" s="10" t="s">
        <v>59</v>
      </c>
      <c r="D53" s="16">
        <v>249492.38</v>
      </c>
      <c r="E53" s="1"/>
      <c r="F53" s="1"/>
    </row>
    <row r="54" spans="1:6" ht="46.8" x14ac:dyDescent="0.3">
      <c r="A54" s="32"/>
      <c r="B54" s="33"/>
      <c r="C54" s="10" t="s">
        <v>37</v>
      </c>
      <c r="D54" s="16">
        <v>215000</v>
      </c>
      <c r="E54" s="1"/>
      <c r="F54" s="1"/>
    </row>
    <row r="55" spans="1:6" ht="62.4" x14ac:dyDescent="0.3">
      <c r="A55" s="32"/>
      <c r="B55" s="33"/>
      <c r="C55" s="10" t="s">
        <v>38</v>
      </c>
      <c r="D55" s="16">
        <v>505000</v>
      </c>
      <c r="E55" s="1"/>
      <c r="F55" s="1"/>
    </row>
    <row r="56" spans="1:6" ht="31.2" x14ac:dyDescent="0.3">
      <c r="A56" s="32"/>
      <c r="B56" s="33"/>
      <c r="C56" s="10" t="s">
        <v>66</v>
      </c>
      <c r="D56" s="16">
        <v>166900</v>
      </c>
      <c r="E56" s="1"/>
      <c r="F56" s="1"/>
    </row>
    <row r="57" spans="1:6" s="25" customFormat="1" ht="39.75" customHeight="1" x14ac:dyDescent="0.3">
      <c r="A57" s="31" t="s">
        <v>31</v>
      </c>
      <c r="B57" s="31"/>
      <c r="C57" s="31"/>
      <c r="D57" s="16">
        <f>SUM(D52:D56)</f>
        <v>1211843.3799999999</v>
      </c>
      <c r="E57" s="16">
        <f t="shared" ref="E57:F57" si="1">SUM(E52:E56)</f>
        <v>0</v>
      </c>
      <c r="F57" s="16">
        <f t="shared" si="1"/>
        <v>0</v>
      </c>
    </row>
    <row r="58" spans="1:6" ht="62.4" x14ac:dyDescent="0.3">
      <c r="A58" s="32">
        <v>4</v>
      </c>
      <c r="B58" s="33" t="s">
        <v>27</v>
      </c>
      <c r="C58" s="17" t="s">
        <v>50</v>
      </c>
      <c r="D58" s="15">
        <v>5910371.5599999996</v>
      </c>
      <c r="E58" s="1"/>
      <c r="F58" s="1"/>
    </row>
    <row r="59" spans="1:6" ht="78" x14ac:dyDescent="0.3">
      <c r="A59" s="32"/>
      <c r="B59" s="33"/>
      <c r="C59" s="17" t="s">
        <v>39</v>
      </c>
      <c r="D59" s="3">
        <v>25000</v>
      </c>
      <c r="E59" s="1"/>
      <c r="F59" s="1"/>
    </row>
    <row r="60" spans="1:6" ht="156" x14ac:dyDescent="0.3">
      <c r="A60" s="32"/>
      <c r="B60" s="33"/>
      <c r="C60" s="26" t="s">
        <v>40</v>
      </c>
      <c r="D60" s="3">
        <v>40705000</v>
      </c>
      <c r="E60" s="1"/>
      <c r="F60" s="1"/>
    </row>
    <row r="61" spans="1:6" s="25" customFormat="1" ht="31.5" customHeight="1" x14ac:dyDescent="0.3">
      <c r="A61" s="31" t="s">
        <v>32</v>
      </c>
      <c r="B61" s="31"/>
      <c r="C61" s="31"/>
      <c r="D61" s="16">
        <f>SUM(D58:D60)</f>
        <v>46640371.560000002</v>
      </c>
      <c r="E61" s="16">
        <f t="shared" ref="E61:F61" si="2">SUM(E58:E60)</f>
        <v>0</v>
      </c>
      <c r="F61" s="16">
        <f t="shared" si="2"/>
        <v>0</v>
      </c>
    </row>
    <row r="62" spans="1:6" s="25" customFormat="1" ht="15.6" x14ac:dyDescent="0.3">
      <c r="A62" s="34"/>
      <c r="B62" s="34"/>
      <c r="C62" s="34"/>
      <c r="D62" s="1">
        <f>D61+D57+D47+D40+D51+D49</f>
        <v>131048095.31</v>
      </c>
      <c r="E62" s="1">
        <f t="shared" ref="E62:F62" si="3">E61+E57+E47+E40+E51+E49</f>
        <v>252352</v>
      </c>
      <c r="F62" s="1">
        <f t="shared" si="3"/>
        <v>11088400</v>
      </c>
    </row>
    <row r="63" spans="1:6" s="25" customFormat="1" ht="15.6" x14ac:dyDescent="0.3">
      <c r="A63" s="34" t="s">
        <v>28</v>
      </c>
      <c r="B63" s="34"/>
      <c r="C63" s="34"/>
      <c r="D63" s="35">
        <f>D62+E62+F62</f>
        <v>142388847.31</v>
      </c>
      <c r="E63" s="35"/>
      <c r="F63" s="35"/>
    </row>
    <row r="64" spans="1:6" ht="18" x14ac:dyDescent="0.35">
      <c r="A64" s="6"/>
    </row>
    <row r="65" spans="1:1" ht="18" x14ac:dyDescent="0.35">
      <c r="A65" s="6"/>
    </row>
    <row r="66" spans="1:1" ht="18" x14ac:dyDescent="0.35">
      <c r="A66" s="6"/>
    </row>
    <row r="67" spans="1:1" ht="18" x14ac:dyDescent="0.35">
      <c r="A67" s="6"/>
    </row>
  </sheetData>
  <mergeCells count="24">
    <mergeCell ref="A8:F8"/>
    <mergeCell ref="A9:F9"/>
    <mergeCell ref="D1:F1"/>
    <mergeCell ref="D2:F2"/>
    <mergeCell ref="D3:F3"/>
    <mergeCell ref="D4:F4"/>
    <mergeCell ref="D5:F5"/>
    <mergeCell ref="A62:C62"/>
    <mergeCell ref="A63:C63"/>
    <mergeCell ref="D63:F63"/>
    <mergeCell ref="A58:A60"/>
    <mergeCell ref="B58:B60"/>
    <mergeCell ref="A61:C61"/>
    <mergeCell ref="B11:B39"/>
    <mergeCell ref="A11:A39"/>
    <mergeCell ref="A40:C40"/>
    <mergeCell ref="A47:C47"/>
    <mergeCell ref="A57:C57"/>
    <mergeCell ref="A41:A46"/>
    <mergeCell ref="B41:B46"/>
    <mergeCell ref="A52:A56"/>
    <mergeCell ref="B52:B56"/>
    <mergeCell ref="A51:C51"/>
    <mergeCell ref="A49:C49"/>
  </mergeCells>
  <pageMargins left="0.70866141732283472" right="0.70866141732283472" top="0.74803149606299213" bottom="0.74803149606299213" header="0.31496062992125984" footer="0.31496062992125984"/>
  <pageSetup paperSize="9" scale="66" fitToHeight="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9"/>
  <sheetViews>
    <sheetView workbookViewId="0">
      <selection activeCell="A3" sqref="A3:D9"/>
    </sheetView>
  </sheetViews>
  <sheetFormatPr defaultRowHeight="14.4" x14ac:dyDescent="0.3"/>
  <cols>
    <col min="1" max="1" width="43.5546875" customWidth="1"/>
    <col min="2" max="2" width="21.21875" customWidth="1"/>
    <col min="3" max="3" width="20" customWidth="1"/>
    <col min="4" max="4" width="17.77734375" customWidth="1"/>
  </cols>
  <sheetData>
    <row r="3" spans="1:4" ht="89.25" customHeight="1" x14ac:dyDescent="0.3">
      <c r="A3" s="20" t="s">
        <v>5</v>
      </c>
      <c r="B3" s="20" t="s">
        <v>57</v>
      </c>
      <c r="C3" s="18" t="s">
        <v>53</v>
      </c>
      <c r="D3" s="18" t="s">
        <v>56</v>
      </c>
    </row>
    <row r="4" spans="1:4" ht="78" x14ac:dyDescent="0.3">
      <c r="A4" s="19" t="s">
        <v>44</v>
      </c>
      <c r="B4" s="14">
        <v>0</v>
      </c>
      <c r="C4" s="14">
        <v>198900</v>
      </c>
      <c r="D4" s="14">
        <f>B4+C4</f>
        <v>198900</v>
      </c>
    </row>
    <row r="5" spans="1:4" ht="31.2" x14ac:dyDescent="0.3">
      <c r="A5" s="19" t="s">
        <v>15</v>
      </c>
      <c r="B5" s="14">
        <v>105000</v>
      </c>
      <c r="C5" s="14">
        <v>6187.47</v>
      </c>
      <c r="D5" s="14">
        <f t="shared" ref="D5:D7" si="0">B5+C5</f>
        <v>111187.47</v>
      </c>
    </row>
    <row r="6" spans="1:4" ht="46.8" x14ac:dyDescent="0.3">
      <c r="A6" s="19" t="s">
        <v>17</v>
      </c>
      <c r="B6" s="14">
        <v>66000</v>
      </c>
      <c r="C6" s="14">
        <v>288339.32</v>
      </c>
      <c r="D6" s="14">
        <f t="shared" si="0"/>
        <v>354339.32</v>
      </c>
    </row>
    <row r="7" spans="1:4" ht="62.4" x14ac:dyDescent="0.3">
      <c r="A7" s="19" t="s">
        <v>54</v>
      </c>
      <c r="B7" s="14">
        <v>0</v>
      </c>
      <c r="C7" s="14">
        <v>245300</v>
      </c>
      <c r="D7" s="14">
        <f t="shared" si="0"/>
        <v>245300</v>
      </c>
    </row>
    <row r="8" spans="1:4" ht="34.5" customHeight="1" x14ac:dyDescent="0.3">
      <c r="A8" s="19" t="s">
        <v>21</v>
      </c>
      <c r="B8" s="14">
        <v>4241950.8499999996</v>
      </c>
      <c r="C8" s="14">
        <v>-738726.79</v>
      </c>
      <c r="D8" s="20" t="s">
        <v>55</v>
      </c>
    </row>
    <row r="9" spans="1:4" ht="15.6" x14ac:dyDescent="0.3">
      <c r="A9" s="19" t="s">
        <v>58</v>
      </c>
      <c r="B9" s="21"/>
      <c r="C9" s="22">
        <f>SUM(C4:C8)</f>
        <v>0</v>
      </c>
      <c r="D9" s="21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Лист1!_Hlk132293799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2023-10-31T05:32:38Z</dcterms:modified>
</cp:coreProperties>
</file>