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60" windowWidth="18960" windowHeight="4650" tabRatio="807"/>
  </bookViews>
  <sheets>
    <sheet name="Лист1" sheetId="9" r:id="rId1"/>
  </sheets>
  <definedNames>
    <definedName name="_xlnm._FilterDatabase" localSheetId="0" hidden="1">Лист1!$A$4:$G$136</definedName>
  </definedNames>
  <calcPr calcId="145621"/>
</workbook>
</file>

<file path=xl/calcChain.xml><?xml version="1.0" encoding="utf-8"?>
<calcChain xmlns="http://schemas.openxmlformats.org/spreadsheetml/2006/main">
  <c r="G51" i="9" l="1"/>
  <c r="F100" i="9"/>
  <c r="G81" i="9"/>
  <c r="F55" i="9"/>
  <c r="F51" i="9" s="1"/>
  <c r="F5" i="9"/>
  <c r="H81" i="9"/>
  <c r="H134" i="9" s="1"/>
  <c r="H51" i="9"/>
  <c r="E55" i="9"/>
  <c r="F95" i="9"/>
  <c r="F71" i="9"/>
  <c r="F77" i="9"/>
  <c r="E125" i="9"/>
  <c r="H111" i="9"/>
  <c r="G105" i="9"/>
  <c r="H105" i="9"/>
  <c r="F107" i="9"/>
  <c r="G107" i="9"/>
  <c r="H107" i="9"/>
  <c r="E95" i="9"/>
  <c r="E71" i="9"/>
  <c r="F46" i="9"/>
  <c r="G46" i="9"/>
  <c r="H46" i="9"/>
  <c r="E46" i="9"/>
  <c r="H25" i="9"/>
  <c r="H21" i="9"/>
  <c r="H133" i="9" s="1"/>
  <c r="H5" i="9"/>
  <c r="E135" i="9"/>
  <c r="E100" i="9"/>
  <c r="E105" i="9"/>
  <c r="F122" i="9"/>
  <c r="E122" i="9"/>
  <c r="E82" i="9"/>
  <c r="E77" i="9"/>
  <c r="D77" i="9"/>
  <c r="D55" i="9"/>
  <c r="F115" i="9"/>
  <c r="G115" i="9"/>
  <c r="G111" i="9"/>
  <c r="G25" i="9"/>
  <c r="G21" i="9"/>
  <c r="G133" i="9" s="1"/>
  <c r="G136" i="9" s="1"/>
  <c r="G5" i="9"/>
  <c r="D135" i="9"/>
  <c r="D125" i="9"/>
  <c r="D25" i="9"/>
  <c r="D81" i="9"/>
  <c r="D134" i="9" s="1"/>
  <c r="D136" i="9" s="1"/>
  <c r="E115" i="9"/>
  <c r="F125" i="9"/>
  <c r="E113" i="9"/>
  <c r="F113" i="9"/>
  <c r="D113" i="9"/>
  <c r="E111" i="9"/>
  <c r="F111" i="9"/>
  <c r="F105" i="9"/>
  <c r="D105" i="9"/>
  <c r="D107" i="9"/>
  <c r="F25" i="9"/>
  <c r="E21" i="9"/>
  <c r="F21" i="9"/>
  <c r="D21" i="9"/>
  <c r="D5" i="9"/>
  <c r="D115" i="9"/>
  <c r="D111" i="9"/>
  <c r="E5" i="9"/>
  <c r="E107" i="9"/>
  <c r="D51" i="9"/>
  <c r="E25" i="9"/>
  <c r="H50" i="9"/>
  <c r="E134" i="9" l="1"/>
  <c r="E51" i="9"/>
  <c r="F81" i="9"/>
  <c r="F134" i="9" s="1"/>
  <c r="G50" i="9"/>
  <c r="H136" i="9"/>
  <c r="E133" i="9"/>
  <c r="D50" i="9"/>
  <c r="F133" i="9"/>
  <c r="F136" i="9" s="1"/>
  <c r="E81" i="9"/>
  <c r="E50" i="9" s="1"/>
  <c r="E136" i="9" l="1"/>
  <c r="F50" i="9"/>
</calcChain>
</file>

<file path=xl/sharedStrings.xml><?xml version="1.0" encoding="utf-8"?>
<sst xmlns="http://schemas.openxmlformats.org/spreadsheetml/2006/main" count="154" uniqueCount="128">
  <si>
    <t>№ п/п</t>
  </si>
  <si>
    <t>КФСР</t>
  </si>
  <si>
    <t>Организация мероприятий по благоустройству на территории Златоустовского городского округа</t>
  </si>
  <si>
    <t>0503</t>
  </si>
  <si>
    <t>Вознаграждение председателям КТОС</t>
  </si>
  <si>
    <t>0113</t>
  </si>
  <si>
    <t>0408</t>
  </si>
  <si>
    <t>0501</t>
  </si>
  <si>
    <t>0502</t>
  </si>
  <si>
    <t xml:space="preserve">Оплата за электроэнергию, расходуемую на уличное освещение </t>
  </si>
  <si>
    <t>Управление в сфере установленных функций органов местного самоуправления</t>
  </si>
  <si>
    <t>0505</t>
  </si>
  <si>
    <t xml:space="preserve">Перечень основных мероприятий Подпрограммы </t>
  </si>
  <si>
    <t>Итого (областной бюджет)</t>
  </si>
  <si>
    <t>Всего по подпрограмме</t>
  </si>
  <si>
    <t>Итого (местный бюджет)</t>
  </si>
  <si>
    <t>Наименование мероприятий подпрограммы</t>
  </si>
  <si>
    <t>Организация транспортного обслуживания населения</t>
  </si>
  <si>
    <t xml:space="preserve">     местный бюджет</t>
  </si>
  <si>
    <t>Содержание аппарата, в том числе:</t>
  </si>
  <si>
    <t>Содержание и ремонт объектов коммунального хозяйства</t>
  </si>
  <si>
    <t>2021</t>
  </si>
  <si>
    <t>Организация освещения улиц на территории Златоустовского городского округа</t>
  </si>
  <si>
    <t>0705</t>
  </si>
  <si>
    <t>Повышение квалификации сотрудников учреждения</t>
  </si>
  <si>
    <t>2022</t>
  </si>
  <si>
    <t>Обустройство доступа маломобильных групп населения в помещение МКД</t>
  </si>
  <si>
    <t>Спиливание высокорастущих деревьев, санитарная обрезка</t>
  </si>
  <si>
    <t>Реконструкция насосно-фильтровальной станции на пр. Гагарина, пос. Красная горка, в том числе ПИР и госэкспертиза</t>
  </si>
  <si>
    <t>Устройство центрального теплового пункта 1 в районе металлургического завода (г. Златоуст, ул. им. Карла Марка, севернее дома № 39)</t>
  </si>
  <si>
    <t>Устройство центрального теплового пункта 2 в районе металлургического завода (г. Златоуст, квартал Металлист, восточнее д. 3)</t>
  </si>
  <si>
    <t>Устройство центрального теплового пункта 3 в районе металлургического завода (г. Златоуст, Северо-Запад, 1 квартал, между домами 8 и 11)</t>
  </si>
  <si>
    <t>Устройство центрального теплового пункта 4 в районе металлургического завода (г. Златоуст, ул. им. Карла Марка, северо-восточнее земельного участка с кадастровым номером 74:25:0302117:319)</t>
  </si>
  <si>
    <t>2023</t>
  </si>
  <si>
    <t xml:space="preserve">Автоматизированная система учета оплаты проезда </t>
  </si>
  <si>
    <t>Приобретение автобусов</t>
  </si>
  <si>
    <t xml:space="preserve">Предоставления субсидий юридическим лицам на капитальный ремонт трамвайных путей и контактной сети </t>
  </si>
  <si>
    <t>Работы по ремонту линий наружного освещения</t>
  </si>
  <si>
    <t xml:space="preserve">Субсидия МБУ ЗГО "Благоустройство" на выполнение муниципального задания </t>
  </si>
  <si>
    <t>Благоустройство кладбищ, содержание мест захоронения</t>
  </si>
  <si>
    <t>Организация мероприятий при осуществлении деятельности по обращению с животными без владельцев</t>
  </si>
  <si>
    <t xml:space="preserve">Устройство металлических лестниц и текущий ремонт межквартальных лестниц </t>
  </si>
  <si>
    <t xml:space="preserve">Ремонт, прочистка и проектирование ливневых канализаций </t>
  </si>
  <si>
    <t>Капитальный ремонт объектов коммунальной инфраструктуры</t>
  </si>
  <si>
    <t xml:space="preserve">Реконструкция насосно-фильтровальной станции на реке Большая Тесьма, в том числе ПИР и госэкспертиза </t>
  </si>
  <si>
    <t>Организация доступа маломобильных групп населения в помещения МКД</t>
  </si>
  <si>
    <t>Региональный проект "Чистая вода"</t>
  </si>
  <si>
    <t>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</t>
  </si>
  <si>
    <t>Субсидия организациям, осуществляющим управление (обслуживание) общим имуществом многоквартирного дома на возмещение затрат, связанных с проведением мероприятий по дезинфекции мест общего пользования в многоквартирных домах в целях обеспечения нераспространения новой коронавирусной инфекции (COVID-19)</t>
  </si>
  <si>
    <t>Местный бюджет</t>
  </si>
  <si>
    <t xml:space="preserve">Мероприятия в области коммунального хозяйства, в том числе: </t>
  </si>
  <si>
    <t xml:space="preserve">Устройство 4 центральных тепловых пунктов в районе металлургического завода, в том числе:  </t>
  </si>
  <si>
    <t>Энергосбережение и повышение энергетической эффективности использования энергетических ресурсов на объектах заказчика путем реализации перечня ЭЭМ на объектах заказчика</t>
  </si>
  <si>
    <t xml:space="preserve">Создание и содержание мест (площадок) накопления твердых коммунальных отходов </t>
  </si>
  <si>
    <t>Капитально-восстановительный ремонт пассажирского подвижного состава общественного транспорта</t>
  </si>
  <si>
    <t>Проведение научно-исследовательсктх работ по разработке оптимальной марщрутной сети пассажирского транспорта</t>
  </si>
  <si>
    <t>Создание и содержание мест (площадок) накопления твердых коммунальных отходов</t>
  </si>
  <si>
    <t>Региональный проект "Комплексная система обращения с твердыми коммунальными отходами"</t>
  </si>
  <si>
    <t>Вывоз, транспортировка и размещение на полигоне ТКО и мусора после проведения весенних субботников</t>
  </si>
  <si>
    <t>Строительство газовых котельных, в том числе:</t>
  </si>
  <si>
    <t>Устройство 4 центральных тепловых пунктов в районе металлургического завода</t>
  </si>
  <si>
    <t>Итого (федеральный бюджет):</t>
  </si>
  <si>
    <t>Предоставление субсидий организациям пассажирского транспорта на финансовое обеспечение затрат, связанных с перевозкой пассажиров</t>
  </si>
  <si>
    <t>Разработка ПСД, ремонт и капитальный ремонт подпорных стен</t>
  </si>
  <si>
    <t xml:space="preserve">Предоставление субсидий юридическим лицам на капитальный ремонт тепловых сетей </t>
  </si>
  <si>
    <t>Реализация инициативных проектов (Создание сада, цветущего с ранней весны до поздней осени)</t>
  </si>
  <si>
    <t xml:space="preserve">Предоставление субсидий юридическим лицам на капитальный ремонт гидротехнических сооружений </t>
  </si>
  <si>
    <t>Предоставление субсидий теплоснабжающим организациям на погашение задолженности за топливно-энергетические ресурсы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</si>
  <si>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</si>
  <si>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Мероприятия в области жилищного хозяйства</t>
  </si>
  <si>
    <t>Субсидии юридическим лицам на капитальный ремонт общего имущества в многоквартирных домах, являющихся объектами культурного наследия</t>
  </si>
  <si>
    <t>Предоставление субсидии юридическим лицам на возмещение затрат, связанных с проведением капитального ремонта на участках сетей водоснабжения при устранении аварийных ситуаций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</si>
  <si>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</si>
  <si>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Мероприятия по развитию транспортной инфраструктуры муниципальных образований Челябинской области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</si>
  <si>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(областной бюджет)</t>
  </si>
  <si>
    <t>Мероприятия по развитию транспортной инфраструктуры муниципальных образований Челябинской области (областной бюджет)</t>
  </si>
  <si>
    <t>Областной и федеральный бюджеты</t>
  </si>
  <si>
    <t>Противоклещевая обработка скверов</t>
  </si>
  <si>
    <t>Обеспечение контейнерным сбором, образующихсяв жилом фонде ТКО</t>
  </si>
  <si>
    <t xml:space="preserve">     областной бюджет (установление необходимости проведения капитального ремонта общего имущества в МКД)</t>
  </si>
  <si>
    <t>Обеспечение контейнерным сбором, образующихся в жилом фонде ТКО</t>
  </si>
  <si>
    <t>Устройство 4 центральных тепловых пунктов в районе металлургического завода, в том числе за счет софинансирования из местного бюджета:</t>
  </si>
  <si>
    <t>Строительство газовых котельных, в том числе за счет софинансирования из местного бюджета:</t>
  </si>
  <si>
    <t>Региональный проект "Чистая страна"</t>
  </si>
  <si>
    <t>Ликвидация несанкционированных свалок</t>
  </si>
  <si>
    <t>Обеспечение контейнерным сбором образующихся в жилом фонде твердых коммунальных отходов</t>
  </si>
  <si>
    <t>Содержание территорий земельных участков, находящихся в муниципальной собственности и подлежащих рекультивации</t>
  </si>
  <si>
    <t>Предоставление субсидий юридическим лицам на возмещение затрат, связанных с поддержанием и улучшением санитарного и эстетического состояния территории кладбищ Златоустовского городского округа</t>
  </si>
  <si>
    <t>Предоставление субсидии юридическим лицам, индивидуальным предпринимателям на организацию мероприятий при осуществлении деятельности по обращению с животными без владельцев</t>
  </si>
  <si>
    <t>Устройство центрального теплового пункта 4 в районе металлургического завода (г. Златоуст, ул. им. Карла Маркcа, северо-восточнее земельного участка с кадастровым номером 74:25:0302117:319)</t>
  </si>
  <si>
    <t>Устройство центрального теплового пункта 1 в районе металлургического завода (г. Златоуст, ул. им. Карла Маркcа, севернее дома № 39)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</si>
  <si>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</si>
  <si>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(областной бюджет)</t>
  </si>
  <si>
    <t>Выплата компенсации организациям пассажирского транспорта, связанных с перевозкой пассажиров</t>
  </si>
  <si>
    <t>Субсидия юридическим лицам на проведение капитального ремонта общего имущества в МКД при возникновении неотложной необходимости</t>
  </si>
  <si>
    <t>Прочие мероприятия в области жилищного хозяйства</t>
  </si>
  <si>
    <t>Прочие мероприятия по благоустройству</t>
  </si>
  <si>
    <t>Капитальный ремонт, замена коллектора канализации (от КНС «Кварцит» до ул. Техническая, 13)</t>
  </si>
  <si>
    <t>Прочие мероприятия в сфере транспортного обслуживания</t>
  </si>
  <si>
    <t>Предоставление субсидий юридическим лицам на капитальный ремонт сетей водоснабжения</t>
  </si>
  <si>
    <t>Приложение 1                                                                                                                                                                                                                                              к Подпрограмме "Мероприятия в сфере жилищно-коммунального хозяйства Златоустовского городского округа"</t>
  </si>
  <si>
    <t>Демонтаж бесхозяйных, либо самовольно установленных нестационарных объектов - ответственный исполнитель Администрация Златоустовского городского округа</t>
  </si>
  <si>
    <t>Организация мероприятий при осуществлении деятельности по обращению с животными без владельцев (областной бюджет)</t>
  </si>
  <si>
    <t>Реализация инициативных проектов (Создание сада, цветущего с ранней весны до поздней осени) (областной бюджет)</t>
  </si>
  <si>
    <t>Мероприятия в области коммунального хозяйства - ответственный исполнитель Администрация Златоустовского городского округа</t>
  </si>
  <si>
    <t>Строительство газовой котельной мощностью 7 МВт по адресному ориентиру: Челябинская область, г. Златогуст, ул. С.М. Кирова, д. 9, в том числе ПИР - ответственный исполнитель Администрация Златоустовского городского округа</t>
  </si>
  <si>
    <t>Строительство газовой котельной мощностью 70 МВт по адресному ориентиру: Челябинская область, г. Златогуст, ул. Карла Маркса, д. 28, в том числе ПИР - ответственный исполнитель Администрация Златоустовского городского округа</t>
  </si>
  <si>
    <t>Устройство 4 центральных тепловых пунктов в районе металлургического завода, в том числе за счет софинансирования из местного бюджета - ответственный исполнитель Администрация Златоустовского городского округа</t>
  </si>
  <si>
    <t>Строительство сетей водоснабжения по ул. 1-я и 2-я Прокатная - ответственный исполнитель Администрация Златоустовского городского округа</t>
  </si>
  <si>
    <t>Строительство газовой котельной в районе ТП-1 на улице Кирова в районе Метзавода г. Златоуст Челябинской области, в том числе ПИР - ответственный исполнитель Администрация Златоустовского городского округа</t>
  </si>
  <si>
    <t>Строительство газовой котельной мощностью 70 МВт по адресному ориентиру: Челябинская область, г. Златоуст, ул. Карла Маркса, д. 28, в том числе ПИР - ответственный исполнитель Администрация Златоустовского городского округа</t>
  </si>
  <si>
    <t>Строительство газовой котельной мощностью 17 МВт по адресному ориентиру: Челябинская область, г. Златоуст, ул. А.И. Герцена, западнее дома № 1, в том числе ПИР - ответственный исполнитель Администрация Златоустовского городского округа</t>
  </si>
  <si>
    <t xml:space="preserve">Предоставление субсидии на реконструкцию и капитальный ремонт гидротехнических сооружений в целях обеспечения безопасности гидротехнических сооружений </t>
  </si>
  <si>
    <t>Строительство сетей газоснабжения и водоснабжения - ответственный исполнитель Администрация Златоустовского городского округа</t>
  </si>
  <si>
    <t>Строительство сетей газоснабжения по ул. 1-я и 2-я Прокатная - ответственный исполнитель Администрация Златоустовского городского округа</t>
  </si>
  <si>
    <t>Устройство 4 центральных тепловых пунктов в районе металлургического завода - ответственный исполнитель Администрация Златоустовского городского округа</t>
  </si>
  <si>
    <t>Строительство газовой котельной мощностью 17 МВт по адресному ориентиру: Челябинская область, г. Златогуст, ул. А.И. Герцена, западнее дома № 1, в том числе ПИР - ответственный исполнитель Администрация Златоустовского городского округа</t>
  </si>
  <si>
    <t>Строительство сетей водоснабжения по ул. 1-я и 2-я Прокатная - ответственный исполнитель Администрация Златоустовского городского округа  - ответственный исполнитель Администрация Златоустовского городского округа</t>
  </si>
  <si>
    <t>Реконструкция насосно-фильтровальной станции на реке Большая Тесьма, в том числе ПИР и госэкспертиза (областной бюджет)</t>
  </si>
  <si>
    <t>Реконструкция насосно-фильтровальной станции на реке Большая Тесьма, в том числе ПИР и госэкспертиза (федеральный бюджет)</t>
  </si>
  <si>
    <t>Реконструкция насосно-фильтровальной станции на пр. Гагарина, пос. Красная горка, в том числе ПИР и госэкспертиза (областной бюджет)</t>
  </si>
  <si>
    <t>Реконструкция насосно-фильтровальной станции на пр. Гагарина, пос. Красная горка, в том числе ПИР и госэкспертиза (федеральный бюджет)</t>
  </si>
  <si>
    <t>Ликвидация несанкционированных свалок (областной бюджет)</t>
  </si>
  <si>
    <t>Создание и содержание мест (площадок) накопления твердых коммунальных отходов (областной бюджет)</t>
  </si>
  <si>
    <t>Государственная поддержка закупки контейнеров для раздельного накопления твердых коммунальных отходов (областной бюджет)</t>
  </si>
  <si>
    <t>Государственная поддержка закупки контейнеров для раздельного накопления твердых коммунальных отходов (федеральный бюджет)</t>
  </si>
  <si>
    <t>Обеспечение контейнерным сбором образующихся в жилом фонде твердых коммунальных отходов (областной бюджет)</t>
  </si>
  <si>
    <t>Объем финансирования на реализацию мероприятий Подпрограммы,                                                             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</si>
</sst>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3" formatCode="0.000"/>
    <numFmt numFmtId="174" formatCode="#,##0.0"/>
    <numFmt numFmtId="175" formatCode="#,##0.000"/>
    <numFmt numFmtId="180" formatCode="#,##0.0000"/>
    <numFmt numFmtId="181" formatCode="#,##0.00000"/>
    <numFmt numFmtId="189" formatCode="_-* #,##0.0_р_._-;\-* #,##0.0_р_._-;_-* &quot;-&quot;??_р_._-;_-@_-"/>
  </numFmts>
  <fonts count="4" x14ac:knownFonts="1">
    <font>
      <sz val="10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0" borderId="1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4" fontId="2" fillId="3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181" fontId="2" fillId="3" borderId="3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7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75" fontId="2" fillId="0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 applyAlignment="1">
      <alignment horizontal="right" vertical="center" wrapText="1"/>
    </xf>
    <xf numFmtId="173" fontId="1" fillId="0" borderId="0" xfId="0" applyNumberFormat="1" applyFont="1" applyFill="1"/>
    <xf numFmtId="4" fontId="1" fillId="0" borderId="0" xfId="0" applyNumberFormat="1" applyFont="1" applyFill="1"/>
    <xf numFmtId="14" fontId="1" fillId="0" borderId="0" xfId="0" applyNumberFormat="1" applyFont="1" applyFill="1"/>
    <xf numFmtId="189" fontId="1" fillId="0" borderId="0" xfId="0" applyNumberFormat="1" applyFont="1" applyFill="1"/>
    <xf numFmtId="0" fontId="2" fillId="3" borderId="3" xfId="0" applyFont="1" applyFill="1" applyBorder="1" applyAlignment="1">
      <alignment vertical="center" wrapText="1"/>
    </xf>
    <xf numFmtId="17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justify" vertical="center" wrapText="1"/>
    </xf>
    <xf numFmtId="175" fontId="2" fillId="3" borderId="3" xfId="0" applyNumberFormat="1" applyFont="1" applyFill="1" applyBorder="1" applyAlignment="1">
      <alignment horizontal="center" vertical="center"/>
    </xf>
    <xf numFmtId="180" fontId="2" fillId="3" borderId="3" xfId="0" applyNumberFormat="1" applyFont="1" applyFill="1" applyBorder="1" applyAlignment="1">
      <alignment horizontal="center" vertical="center"/>
    </xf>
    <xf numFmtId="180" fontId="2" fillId="3" borderId="3" xfId="0" applyNumberFormat="1" applyFont="1" applyFill="1" applyBorder="1" applyAlignment="1">
      <alignment horizontal="center" vertical="center" wrapText="1"/>
    </xf>
    <xf numFmtId="181" fontId="2" fillId="3" borderId="3" xfId="0" applyNumberFormat="1" applyFont="1" applyFill="1" applyBorder="1" applyAlignment="1">
      <alignment horizontal="center" vertical="center" wrapText="1"/>
    </xf>
    <xf numFmtId="175" fontId="2" fillId="3" borderId="3" xfId="0" applyNumberFormat="1" applyFont="1" applyFill="1" applyBorder="1" applyAlignment="1">
      <alignment horizontal="center" vertical="center" wrapText="1"/>
    </xf>
    <xf numFmtId="181" fontId="2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7"/>
  <sheetViews>
    <sheetView tabSelected="1" view="pageBreakPreview" topLeftCell="B1" zoomScaleNormal="90" zoomScaleSheetLayoutView="100" workbookViewId="0">
      <pane xSplit="2" ySplit="4" topLeftCell="D125" activePane="bottomRight" state="frozen"/>
      <selection activeCell="B1" sqref="B1"/>
      <selection pane="topRight" activeCell="D1" sqref="D1"/>
      <selection pane="bottomLeft" activeCell="B6" sqref="B6"/>
      <selection pane="bottomRight" activeCell="B1" sqref="B1:H137"/>
    </sheetView>
  </sheetViews>
  <sheetFormatPr defaultColWidth="9" defaultRowHeight="12.75" x14ac:dyDescent="0.2"/>
  <cols>
    <col min="1" max="1" width="3.85546875" style="16" customWidth="1"/>
    <col min="2" max="2" width="11.140625" style="16" customWidth="1"/>
    <col min="3" max="3" width="117.42578125" style="16" customWidth="1"/>
    <col min="4" max="5" width="16.42578125" style="16" customWidth="1"/>
    <col min="6" max="6" width="14.42578125" style="16" customWidth="1"/>
    <col min="7" max="7" width="16" style="16" customWidth="1"/>
    <col min="8" max="8" width="15.42578125" style="16" customWidth="1"/>
    <col min="9" max="9" width="22.5703125" style="16" customWidth="1"/>
    <col min="10" max="16384" width="9" style="16"/>
  </cols>
  <sheetData>
    <row r="1" spans="1:8" s="10" customFormat="1" ht="60.75" customHeight="1" x14ac:dyDescent="0.25">
      <c r="B1" s="11"/>
      <c r="C1" s="12"/>
      <c r="D1" s="13" t="s">
        <v>100</v>
      </c>
      <c r="E1" s="13"/>
      <c r="F1" s="13"/>
      <c r="G1" s="13"/>
      <c r="H1" s="13"/>
    </row>
    <row r="2" spans="1:8" ht="31.5" customHeight="1" thickBot="1" x14ac:dyDescent="0.3">
      <c r="A2" s="14"/>
      <c r="B2" s="13" t="s">
        <v>12</v>
      </c>
      <c r="C2" s="13"/>
      <c r="D2" s="15"/>
      <c r="E2" s="15"/>
      <c r="F2" s="15"/>
    </row>
    <row r="3" spans="1:8" ht="28.5" customHeight="1" x14ac:dyDescent="0.2">
      <c r="A3" s="17" t="s">
        <v>0</v>
      </c>
      <c r="B3" s="19" t="s">
        <v>1</v>
      </c>
      <c r="C3" s="19" t="s">
        <v>16</v>
      </c>
      <c r="D3" s="19" t="s">
        <v>127</v>
      </c>
      <c r="E3" s="19"/>
      <c r="F3" s="19"/>
      <c r="G3" s="19"/>
      <c r="H3" s="19"/>
    </row>
    <row r="4" spans="1:8" ht="16.5" customHeight="1" x14ac:dyDescent="0.2">
      <c r="A4" s="18"/>
      <c r="B4" s="19"/>
      <c r="C4" s="19"/>
      <c r="D4" s="3" t="s">
        <v>21</v>
      </c>
      <c r="E4" s="3" t="s">
        <v>25</v>
      </c>
      <c r="F4" s="3" t="s">
        <v>33</v>
      </c>
      <c r="G4" s="20">
        <v>2024</v>
      </c>
      <c r="H4" s="47">
        <v>2025</v>
      </c>
    </row>
    <row r="5" spans="1:8" ht="21" customHeight="1" x14ac:dyDescent="0.2">
      <c r="A5" s="8">
        <v>1</v>
      </c>
      <c r="B5" s="48" t="s">
        <v>6</v>
      </c>
      <c r="C5" s="32" t="s">
        <v>17</v>
      </c>
      <c r="D5" s="6">
        <f>SUM(D6:D19)</f>
        <v>579850.65000000014</v>
      </c>
      <c r="E5" s="4">
        <f>SUM(E6:E19)</f>
        <v>542617.59999999998</v>
      </c>
      <c r="F5" s="6">
        <f>SUM(F6:F20)</f>
        <v>303871.34000000003</v>
      </c>
      <c r="G5" s="4">
        <f>SUM(G6:G19)</f>
        <v>212113.6</v>
      </c>
      <c r="H5" s="4">
        <f>SUM(H6:H19)</f>
        <v>212113.6</v>
      </c>
    </row>
    <row r="6" spans="1:8" ht="19.5" customHeight="1" x14ac:dyDescent="0.2">
      <c r="A6" s="9"/>
      <c r="B6" s="48"/>
      <c r="C6" s="32" t="s">
        <v>34</v>
      </c>
      <c r="D6" s="4">
        <v>3000</v>
      </c>
      <c r="E6" s="4">
        <v>3300</v>
      </c>
      <c r="F6" s="4">
        <v>3300</v>
      </c>
      <c r="G6" s="4">
        <v>3300</v>
      </c>
      <c r="H6" s="21">
        <v>3300</v>
      </c>
    </row>
    <row r="7" spans="1:8" ht="18" customHeight="1" x14ac:dyDescent="0.2">
      <c r="A7" s="9"/>
      <c r="B7" s="48"/>
      <c r="C7" s="32" t="s">
        <v>35</v>
      </c>
      <c r="D7" s="33">
        <v>246033.4</v>
      </c>
      <c r="E7" s="4">
        <v>160015.9</v>
      </c>
      <c r="F7" s="4">
        <v>30000</v>
      </c>
      <c r="G7" s="21">
        <v>0</v>
      </c>
      <c r="H7" s="21">
        <v>0</v>
      </c>
    </row>
    <row r="8" spans="1:8" ht="35.25" customHeight="1" x14ac:dyDescent="0.2">
      <c r="A8" s="9"/>
      <c r="B8" s="48"/>
      <c r="C8" s="32" t="s">
        <v>72</v>
      </c>
      <c r="D8" s="33">
        <v>0</v>
      </c>
      <c r="E8" s="4">
        <v>31000</v>
      </c>
      <c r="F8" s="4">
        <v>50077</v>
      </c>
      <c r="G8" s="21">
        <v>50077</v>
      </c>
      <c r="H8" s="21">
        <v>50077</v>
      </c>
    </row>
    <row r="9" spans="1:8" ht="33.75" customHeight="1" x14ac:dyDescent="0.2">
      <c r="A9" s="9"/>
      <c r="B9" s="48"/>
      <c r="C9" s="32" t="s">
        <v>74</v>
      </c>
      <c r="D9" s="33">
        <v>0</v>
      </c>
      <c r="E9" s="4">
        <v>93000</v>
      </c>
      <c r="F9" s="4">
        <v>93000</v>
      </c>
      <c r="G9" s="21">
        <v>93000</v>
      </c>
      <c r="H9" s="21">
        <v>93000</v>
      </c>
    </row>
    <row r="10" spans="1:8" ht="34.5" customHeight="1" x14ac:dyDescent="0.2">
      <c r="A10" s="9"/>
      <c r="B10" s="48"/>
      <c r="C10" s="32" t="s">
        <v>91</v>
      </c>
      <c r="D10" s="33">
        <v>0</v>
      </c>
      <c r="E10" s="4">
        <v>0</v>
      </c>
      <c r="F10" s="4">
        <v>57005.1</v>
      </c>
      <c r="G10" s="21">
        <v>34672</v>
      </c>
      <c r="H10" s="21">
        <v>34672</v>
      </c>
    </row>
    <row r="11" spans="1:8" ht="35.25" customHeight="1" x14ac:dyDescent="0.2">
      <c r="A11" s="9"/>
      <c r="B11" s="48"/>
      <c r="C11" s="32" t="s">
        <v>92</v>
      </c>
      <c r="D11" s="33">
        <v>0</v>
      </c>
      <c r="E11" s="4">
        <v>0</v>
      </c>
      <c r="F11" s="4">
        <v>5000</v>
      </c>
      <c r="G11" s="21">
        <v>5000</v>
      </c>
      <c r="H11" s="21">
        <v>5000</v>
      </c>
    </row>
    <row r="12" spans="1:8" ht="18" customHeight="1" x14ac:dyDescent="0.2">
      <c r="A12" s="9"/>
      <c r="B12" s="48"/>
      <c r="C12" s="32" t="s">
        <v>73</v>
      </c>
      <c r="D12" s="33">
        <v>0</v>
      </c>
      <c r="E12" s="4">
        <v>2013</v>
      </c>
      <c r="F12" s="4">
        <v>0</v>
      </c>
      <c r="G12" s="21">
        <v>0</v>
      </c>
      <c r="H12" s="21">
        <v>0</v>
      </c>
    </row>
    <row r="13" spans="1:8" ht="35.25" customHeight="1" x14ac:dyDescent="0.2">
      <c r="A13" s="9"/>
      <c r="B13" s="48"/>
      <c r="C13" s="32" t="s">
        <v>75</v>
      </c>
      <c r="D13" s="33">
        <v>0</v>
      </c>
      <c r="E13" s="4">
        <v>40800</v>
      </c>
      <c r="F13" s="4">
        <v>0</v>
      </c>
      <c r="G13" s="21">
        <v>0</v>
      </c>
      <c r="H13" s="21">
        <v>0</v>
      </c>
    </row>
    <row r="14" spans="1:8" ht="18" customHeight="1" x14ac:dyDescent="0.2">
      <c r="A14" s="9"/>
      <c r="B14" s="48"/>
      <c r="C14" s="32" t="s">
        <v>54</v>
      </c>
      <c r="D14" s="33">
        <v>189050</v>
      </c>
      <c r="E14" s="34">
        <v>118300</v>
      </c>
      <c r="F14" s="4">
        <v>0</v>
      </c>
      <c r="G14" s="21">
        <v>0</v>
      </c>
      <c r="H14" s="21">
        <v>0</v>
      </c>
    </row>
    <row r="15" spans="1:8" ht="18" customHeight="1" x14ac:dyDescent="0.2">
      <c r="A15" s="9"/>
      <c r="B15" s="48"/>
      <c r="C15" s="32" t="s">
        <v>55</v>
      </c>
      <c r="D15" s="34">
        <v>1940.25</v>
      </c>
      <c r="E15" s="34">
        <v>0</v>
      </c>
      <c r="F15" s="4">
        <v>0</v>
      </c>
      <c r="G15" s="21">
        <v>0</v>
      </c>
      <c r="H15" s="21">
        <v>0</v>
      </c>
    </row>
    <row r="16" spans="1:8" ht="33" customHeight="1" x14ac:dyDescent="0.2">
      <c r="A16" s="9"/>
      <c r="B16" s="48"/>
      <c r="C16" s="32" t="s">
        <v>68</v>
      </c>
      <c r="D16" s="34">
        <v>87447.18</v>
      </c>
      <c r="E16" s="4">
        <v>0</v>
      </c>
      <c r="F16" s="4">
        <v>0</v>
      </c>
      <c r="G16" s="21">
        <v>0</v>
      </c>
      <c r="H16" s="21">
        <v>0</v>
      </c>
    </row>
    <row r="17" spans="1:8" ht="33" customHeight="1" x14ac:dyDescent="0.2">
      <c r="A17" s="9"/>
      <c r="B17" s="48"/>
      <c r="C17" s="32" t="s">
        <v>62</v>
      </c>
      <c r="D17" s="34">
        <v>44275.02</v>
      </c>
      <c r="E17" s="4">
        <v>94188.7</v>
      </c>
      <c r="F17" s="6">
        <v>6830.71</v>
      </c>
      <c r="G17" s="21">
        <v>0</v>
      </c>
      <c r="H17" s="21">
        <v>0</v>
      </c>
    </row>
    <row r="18" spans="1:8" ht="21" customHeight="1" x14ac:dyDescent="0.2">
      <c r="A18" s="9"/>
      <c r="B18" s="48"/>
      <c r="C18" s="32" t="s">
        <v>93</v>
      </c>
      <c r="D18" s="33">
        <v>0</v>
      </c>
      <c r="E18" s="4">
        <v>0</v>
      </c>
      <c r="F18" s="6">
        <v>52793.63</v>
      </c>
      <c r="G18" s="21">
        <v>26064.6</v>
      </c>
      <c r="H18" s="21">
        <v>26064.6</v>
      </c>
    </row>
    <row r="19" spans="1:8" ht="21.75" customHeight="1" x14ac:dyDescent="0.2">
      <c r="A19" s="9"/>
      <c r="B19" s="48"/>
      <c r="C19" s="32" t="s">
        <v>36</v>
      </c>
      <c r="D19" s="4">
        <v>8104.8</v>
      </c>
      <c r="E19" s="4">
        <v>0</v>
      </c>
      <c r="F19" s="4">
        <v>0</v>
      </c>
      <c r="G19" s="21">
        <v>0</v>
      </c>
      <c r="H19" s="21">
        <v>0</v>
      </c>
    </row>
    <row r="20" spans="1:8" ht="21.75" customHeight="1" x14ac:dyDescent="0.2">
      <c r="A20" s="9"/>
      <c r="B20" s="48"/>
      <c r="C20" s="32" t="s">
        <v>98</v>
      </c>
      <c r="D20" s="4">
        <v>0</v>
      </c>
      <c r="E20" s="4">
        <v>0</v>
      </c>
      <c r="F20" s="4">
        <v>5864.9</v>
      </c>
      <c r="G20" s="21">
        <v>0</v>
      </c>
      <c r="H20" s="21">
        <v>0</v>
      </c>
    </row>
    <row r="21" spans="1:8" ht="21.75" customHeight="1" x14ac:dyDescent="0.2">
      <c r="A21" s="9"/>
      <c r="B21" s="48" t="s">
        <v>3</v>
      </c>
      <c r="C21" s="32" t="s">
        <v>22</v>
      </c>
      <c r="D21" s="6">
        <f>SUM(D22:D24)</f>
        <v>51058.215110000005</v>
      </c>
      <c r="E21" s="4">
        <f>SUM(E22:E24)</f>
        <v>61658.6</v>
      </c>
      <c r="F21" s="6">
        <f>SUM(F22:F24)</f>
        <v>67894.460000000006</v>
      </c>
      <c r="G21" s="4">
        <f>SUM(G22:G24)</f>
        <v>51137.8</v>
      </c>
      <c r="H21" s="4">
        <f>SUM(H22:H24)</f>
        <v>51137.8</v>
      </c>
    </row>
    <row r="22" spans="1:8" ht="16.5" customHeight="1" x14ac:dyDescent="0.2">
      <c r="A22" s="9"/>
      <c r="B22" s="48"/>
      <c r="C22" s="32" t="s">
        <v>37</v>
      </c>
      <c r="D22" s="6">
        <v>17645</v>
      </c>
      <c r="E22" s="4">
        <v>9695.5</v>
      </c>
      <c r="F22" s="4">
        <v>14097.2</v>
      </c>
      <c r="G22" s="21">
        <v>10000</v>
      </c>
      <c r="H22" s="21">
        <v>10000</v>
      </c>
    </row>
    <row r="23" spans="1:8" ht="33" customHeight="1" x14ac:dyDescent="0.2">
      <c r="A23" s="9"/>
      <c r="B23" s="48"/>
      <c r="C23" s="32" t="s">
        <v>52</v>
      </c>
      <c r="D23" s="6">
        <v>4632.4151099999999</v>
      </c>
      <c r="E23" s="4">
        <v>30970</v>
      </c>
      <c r="F23" s="6">
        <v>28836.959999999999</v>
      </c>
      <c r="G23" s="21">
        <v>20144.7</v>
      </c>
      <c r="H23" s="21">
        <v>20144.7</v>
      </c>
    </row>
    <row r="24" spans="1:8" ht="18" customHeight="1" x14ac:dyDescent="0.2">
      <c r="A24" s="9"/>
      <c r="B24" s="48"/>
      <c r="C24" s="32" t="s">
        <v>9</v>
      </c>
      <c r="D24" s="6">
        <v>28780.799999999999</v>
      </c>
      <c r="E24" s="4">
        <v>20993.1</v>
      </c>
      <c r="F24" s="4">
        <v>24960.3</v>
      </c>
      <c r="G24" s="21">
        <v>20993.1</v>
      </c>
      <c r="H24" s="21">
        <v>20993.1</v>
      </c>
    </row>
    <row r="25" spans="1:8" ht="21.75" customHeight="1" x14ac:dyDescent="0.2">
      <c r="A25" s="9"/>
      <c r="B25" s="48" t="s">
        <v>3</v>
      </c>
      <c r="C25" s="35" t="s">
        <v>2</v>
      </c>
      <c r="D25" s="7">
        <f>SUM(D26:D45)</f>
        <v>75097.923149999988</v>
      </c>
      <c r="E25" s="7">
        <f>SUM(E26:E45)</f>
        <v>88026.343170000007</v>
      </c>
      <c r="F25" s="6">
        <f>SUM(F26:F45)</f>
        <v>54077.16</v>
      </c>
      <c r="G25" s="4">
        <f>SUM(G26:G45)</f>
        <v>46478.7</v>
      </c>
      <c r="H25" s="4">
        <f>SUM(H26:H45)</f>
        <v>46541.599999999999</v>
      </c>
    </row>
    <row r="26" spans="1:8" ht="29.25" customHeight="1" x14ac:dyDescent="0.2">
      <c r="A26" s="9"/>
      <c r="B26" s="48"/>
      <c r="C26" s="36" t="s">
        <v>101</v>
      </c>
      <c r="D26" s="6">
        <v>205</v>
      </c>
      <c r="E26" s="7">
        <v>236.9</v>
      </c>
      <c r="F26" s="4">
        <v>307.7</v>
      </c>
      <c r="G26" s="21">
        <v>300</v>
      </c>
      <c r="H26" s="21">
        <v>300</v>
      </c>
    </row>
    <row r="27" spans="1:8" ht="18.75" customHeight="1" x14ac:dyDescent="0.2">
      <c r="A27" s="9"/>
      <c r="B27" s="48"/>
      <c r="C27" s="32" t="s">
        <v>38</v>
      </c>
      <c r="D27" s="6">
        <v>21191.8</v>
      </c>
      <c r="E27" s="7">
        <v>21947.64</v>
      </c>
      <c r="F27" s="7">
        <v>25648.643120000001</v>
      </c>
      <c r="G27" s="21">
        <v>22455.8</v>
      </c>
      <c r="H27" s="21">
        <v>22455.8</v>
      </c>
    </row>
    <row r="28" spans="1:8" ht="21.75" customHeight="1" x14ac:dyDescent="0.2">
      <c r="A28" s="9"/>
      <c r="B28" s="48"/>
      <c r="C28" s="36" t="s">
        <v>77</v>
      </c>
      <c r="D28" s="7">
        <v>177.80524</v>
      </c>
      <c r="E28" s="7">
        <v>34</v>
      </c>
      <c r="F28" s="4">
        <v>42.3</v>
      </c>
      <c r="G28" s="21">
        <v>42.3</v>
      </c>
      <c r="H28" s="21">
        <v>42.3</v>
      </c>
    </row>
    <row r="29" spans="1:8" ht="21.75" customHeight="1" x14ac:dyDescent="0.2">
      <c r="A29" s="9"/>
      <c r="B29" s="48"/>
      <c r="C29" s="36" t="s">
        <v>39</v>
      </c>
      <c r="D29" s="7">
        <v>3439.0609800000002</v>
      </c>
      <c r="E29" s="7">
        <v>7107.4</v>
      </c>
      <c r="F29" s="4">
        <v>0</v>
      </c>
      <c r="G29" s="21">
        <v>0</v>
      </c>
      <c r="H29" s="21">
        <v>0</v>
      </c>
    </row>
    <row r="30" spans="1:8" ht="30" customHeight="1" x14ac:dyDescent="0.2">
      <c r="A30" s="9"/>
      <c r="B30" s="48"/>
      <c r="C30" s="36" t="s">
        <v>87</v>
      </c>
      <c r="D30" s="6">
        <v>0</v>
      </c>
      <c r="E30" s="7">
        <v>1361.8</v>
      </c>
      <c r="F30" s="4">
        <v>0</v>
      </c>
      <c r="G30" s="21">
        <v>0</v>
      </c>
      <c r="H30" s="21">
        <v>0</v>
      </c>
    </row>
    <row r="31" spans="1:8" ht="21.75" customHeight="1" x14ac:dyDescent="0.2">
      <c r="A31" s="9"/>
      <c r="B31" s="48"/>
      <c r="C31" s="36" t="s">
        <v>27</v>
      </c>
      <c r="D31" s="7">
        <v>5998.5361400000002</v>
      </c>
      <c r="E31" s="7">
        <v>3950.58313</v>
      </c>
      <c r="F31" s="4">
        <v>0</v>
      </c>
      <c r="G31" s="21">
        <v>0</v>
      </c>
      <c r="H31" s="21">
        <v>0</v>
      </c>
    </row>
    <row r="32" spans="1:8" ht="18.75" customHeight="1" x14ac:dyDescent="0.2">
      <c r="A32" s="9"/>
      <c r="B32" s="48"/>
      <c r="C32" s="32" t="s">
        <v>40</v>
      </c>
      <c r="D32" s="6">
        <v>2000</v>
      </c>
      <c r="E32" s="7">
        <v>642.55999999999995</v>
      </c>
      <c r="F32" s="6">
        <v>1364.36</v>
      </c>
      <c r="G32" s="21">
        <v>500</v>
      </c>
      <c r="H32" s="21">
        <v>500</v>
      </c>
    </row>
    <row r="33" spans="1:8" ht="33" customHeight="1" x14ac:dyDescent="0.2">
      <c r="A33" s="9"/>
      <c r="B33" s="48"/>
      <c r="C33" s="32" t="s">
        <v>102</v>
      </c>
      <c r="D33" s="6">
        <v>969</v>
      </c>
      <c r="E33" s="7">
        <v>969</v>
      </c>
      <c r="F33" s="4">
        <v>1353.2</v>
      </c>
      <c r="G33" s="21">
        <v>1353.2</v>
      </c>
      <c r="H33" s="21">
        <v>1353.2</v>
      </c>
    </row>
    <row r="34" spans="1:8" ht="33" customHeight="1" x14ac:dyDescent="0.2">
      <c r="A34" s="9"/>
      <c r="B34" s="48"/>
      <c r="C34" s="32" t="s">
        <v>88</v>
      </c>
      <c r="D34" s="6">
        <v>0</v>
      </c>
      <c r="E34" s="7">
        <v>4000</v>
      </c>
      <c r="F34" s="4">
        <v>4000</v>
      </c>
      <c r="G34" s="21">
        <v>0</v>
      </c>
      <c r="H34" s="21">
        <v>0</v>
      </c>
    </row>
    <row r="35" spans="1:8" ht="18" customHeight="1" x14ac:dyDescent="0.2">
      <c r="A35" s="9"/>
      <c r="B35" s="48"/>
      <c r="C35" s="36" t="s">
        <v>41</v>
      </c>
      <c r="D35" s="7">
        <v>3091.5397600000001</v>
      </c>
      <c r="E35" s="7">
        <v>2961.9824800000001</v>
      </c>
      <c r="F35" s="7">
        <v>4956.2074700000003</v>
      </c>
      <c r="G35" s="21">
        <v>4005.3</v>
      </c>
      <c r="H35" s="21">
        <v>4005.3</v>
      </c>
    </row>
    <row r="36" spans="1:8" ht="19.5" customHeight="1" x14ac:dyDescent="0.2">
      <c r="A36" s="9"/>
      <c r="B36" s="48"/>
      <c r="C36" s="37" t="s">
        <v>42</v>
      </c>
      <c r="D36" s="7">
        <v>4290.9288699999997</v>
      </c>
      <c r="E36" s="7">
        <v>16424.943739999999</v>
      </c>
      <c r="F36" s="7">
        <v>12284.4102</v>
      </c>
      <c r="G36" s="21">
        <v>17822.099999999999</v>
      </c>
      <c r="H36" s="21">
        <v>17885</v>
      </c>
    </row>
    <row r="37" spans="1:8" ht="18" customHeight="1" x14ac:dyDescent="0.2">
      <c r="A37" s="9"/>
      <c r="B37" s="48"/>
      <c r="C37" s="36" t="s">
        <v>53</v>
      </c>
      <c r="D37" s="7">
        <v>1322.3528200000001</v>
      </c>
      <c r="E37" s="7">
        <v>3845.6031699999999</v>
      </c>
      <c r="F37" s="4">
        <v>0</v>
      </c>
      <c r="G37" s="21">
        <v>0</v>
      </c>
      <c r="H37" s="21">
        <v>0</v>
      </c>
    </row>
    <row r="38" spans="1:8" ht="21.75" hidden="1" customHeight="1" x14ac:dyDescent="0.2">
      <c r="A38" s="9"/>
      <c r="B38" s="48"/>
      <c r="C38" s="36" t="s">
        <v>80</v>
      </c>
      <c r="D38" s="7">
        <v>0</v>
      </c>
      <c r="E38" s="7">
        <v>0</v>
      </c>
      <c r="F38" s="4">
        <v>0</v>
      </c>
      <c r="G38" s="21">
        <v>0</v>
      </c>
      <c r="H38" s="21"/>
    </row>
    <row r="39" spans="1:8" ht="29.25" customHeight="1" x14ac:dyDescent="0.2">
      <c r="A39" s="9"/>
      <c r="B39" s="48"/>
      <c r="C39" s="36" t="s">
        <v>86</v>
      </c>
      <c r="D39" s="6">
        <v>12989</v>
      </c>
      <c r="E39" s="7">
        <v>8877.1</v>
      </c>
      <c r="F39" s="4">
        <v>0</v>
      </c>
      <c r="G39" s="4">
        <v>0</v>
      </c>
      <c r="H39" s="21">
        <v>0</v>
      </c>
    </row>
    <row r="40" spans="1:8" ht="18.75" customHeight="1" x14ac:dyDescent="0.2">
      <c r="A40" s="9"/>
      <c r="B40" s="48"/>
      <c r="C40" s="37" t="s">
        <v>58</v>
      </c>
      <c r="D40" s="6">
        <v>12074.26</v>
      </c>
      <c r="E40" s="7">
        <v>2206.6963999999998</v>
      </c>
      <c r="F40" s="4">
        <v>0</v>
      </c>
      <c r="G40" s="21">
        <v>0</v>
      </c>
      <c r="H40" s="21">
        <v>0</v>
      </c>
    </row>
    <row r="41" spans="1:8" ht="18.75" customHeight="1" x14ac:dyDescent="0.2">
      <c r="A41" s="9"/>
      <c r="B41" s="48"/>
      <c r="C41" s="37" t="s">
        <v>63</v>
      </c>
      <c r="D41" s="7">
        <v>2727.3932199999999</v>
      </c>
      <c r="E41" s="4">
        <v>7621.4</v>
      </c>
      <c r="F41" s="7">
        <v>599.25796000000003</v>
      </c>
      <c r="G41" s="21">
        <v>0</v>
      </c>
      <c r="H41" s="21">
        <v>0</v>
      </c>
    </row>
    <row r="42" spans="1:8" ht="18.75" customHeight="1" x14ac:dyDescent="0.2">
      <c r="A42" s="9"/>
      <c r="B42" s="48"/>
      <c r="C42" s="37" t="s">
        <v>65</v>
      </c>
      <c r="D42" s="6">
        <v>0.85</v>
      </c>
      <c r="E42" s="4">
        <v>0</v>
      </c>
      <c r="F42" s="4">
        <v>0</v>
      </c>
      <c r="G42" s="21">
        <v>0</v>
      </c>
      <c r="H42" s="21">
        <v>0</v>
      </c>
    </row>
    <row r="43" spans="1:8" ht="30.75" customHeight="1" x14ac:dyDescent="0.2">
      <c r="A43" s="9"/>
      <c r="B43" s="48"/>
      <c r="C43" s="37" t="s">
        <v>103</v>
      </c>
      <c r="D43" s="6">
        <v>849.15</v>
      </c>
      <c r="E43" s="4">
        <v>0</v>
      </c>
      <c r="F43" s="4">
        <v>0</v>
      </c>
      <c r="G43" s="21">
        <v>0</v>
      </c>
      <c r="H43" s="21">
        <v>0</v>
      </c>
    </row>
    <row r="44" spans="1:8" ht="16.5" customHeight="1" x14ac:dyDescent="0.2">
      <c r="A44" s="9"/>
      <c r="B44" s="48"/>
      <c r="C44" s="37" t="s">
        <v>84</v>
      </c>
      <c r="D44" s="6">
        <v>0</v>
      </c>
      <c r="E44" s="4">
        <v>580.6</v>
      </c>
      <c r="F44" s="4">
        <v>0</v>
      </c>
      <c r="G44" s="21">
        <v>0</v>
      </c>
      <c r="H44" s="21">
        <v>0</v>
      </c>
    </row>
    <row r="45" spans="1:8" ht="17.25" customHeight="1" x14ac:dyDescent="0.2">
      <c r="A45" s="9"/>
      <c r="B45" s="48"/>
      <c r="C45" s="32" t="s">
        <v>96</v>
      </c>
      <c r="D45" s="7">
        <v>3771.2461199999998</v>
      </c>
      <c r="E45" s="7">
        <v>5258.1342500000001</v>
      </c>
      <c r="F45" s="7">
        <v>3521.0812500000002</v>
      </c>
      <c r="G45" s="21">
        <v>0</v>
      </c>
      <c r="H45" s="21">
        <v>0</v>
      </c>
    </row>
    <row r="46" spans="1:8" ht="19.5" customHeight="1" x14ac:dyDescent="0.2">
      <c r="A46" s="9"/>
      <c r="B46" s="49"/>
      <c r="C46" s="32" t="s">
        <v>69</v>
      </c>
      <c r="D46" s="4">
        <v>106200</v>
      </c>
      <c r="E46" s="4">
        <f>SUM(E47:E49)</f>
        <v>107028</v>
      </c>
      <c r="F46" s="4">
        <f>SUM(F47:F49)</f>
        <v>9520.7999999999993</v>
      </c>
      <c r="G46" s="4">
        <f>SUM(G47:G49)</f>
        <v>0</v>
      </c>
      <c r="H46" s="4">
        <f>SUM(H47:H49)</f>
        <v>0</v>
      </c>
    </row>
    <row r="47" spans="1:8" ht="31.5" customHeight="1" x14ac:dyDescent="0.2">
      <c r="A47" s="9"/>
      <c r="B47" s="48" t="s">
        <v>7</v>
      </c>
      <c r="C47" s="32" t="s">
        <v>70</v>
      </c>
      <c r="D47" s="4">
        <v>106200</v>
      </c>
      <c r="E47" s="4">
        <v>107028</v>
      </c>
      <c r="F47" s="4">
        <v>9520.7999999999993</v>
      </c>
      <c r="G47" s="21">
        <v>0</v>
      </c>
      <c r="H47" s="21">
        <v>0</v>
      </c>
    </row>
    <row r="48" spans="1:8" ht="31.5" hidden="1" customHeight="1" x14ac:dyDescent="0.2">
      <c r="A48" s="9"/>
      <c r="B48" s="48"/>
      <c r="C48" s="32" t="s">
        <v>94</v>
      </c>
      <c r="D48" s="4">
        <v>0</v>
      </c>
      <c r="E48" s="4">
        <v>0</v>
      </c>
      <c r="F48" s="4">
        <v>0</v>
      </c>
      <c r="G48" s="21">
        <v>0</v>
      </c>
      <c r="H48" s="21">
        <v>0</v>
      </c>
    </row>
    <row r="49" spans="1:9" ht="21" hidden="1" customHeight="1" x14ac:dyDescent="0.2">
      <c r="A49" s="9"/>
      <c r="B49" s="48"/>
      <c r="C49" s="32" t="s">
        <v>95</v>
      </c>
      <c r="D49" s="4">
        <v>0</v>
      </c>
      <c r="E49" s="4">
        <v>0</v>
      </c>
      <c r="F49" s="4">
        <v>0</v>
      </c>
      <c r="G49" s="21">
        <v>0</v>
      </c>
      <c r="H49" s="21">
        <v>0</v>
      </c>
    </row>
    <row r="50" spans="1:9" ht="20.25" customHeight="1" x14ac:dyDescent="0.2">
      <c r="A50" s="9"/>
      <c r="B50" s="48" t="s">
        <v>8</v>
      </c>
      <c r="C50" s="32" t="s">
        <v>50</v>
      </c>
      <c r="D50" s="7">
        <f>D51+D81</f>
        <v>436786.28787999996</v>
      </c>
      <c r="E50" s="38">
        <f>E51+E81</f>
        <v>572405.25100000005</v>
      </c>
      <c r="F50" s="7">
        <f>F51+F81</f>
        <v>504677.51884000003</v>
      </c>
      <c r="G50" s="6">
        <f>G51+G81</f>
        <v>119246.20000000001</v>
      </c>
      <c r="H50" s="6">
        <f>H51+H81</f>
        <v>44501.1</v>
      </c>
    </row>
    <row r="51" spans="1:9" ht="20.25" customHeight="1" x14ac:dyDescent="0.2">
      <c r="A51" s="9"/>
      <c r="B51" s="48"/>
      <c r="C51" s="32" t="s">
        <v>49</v>
      </c>
      <c r="D51" s="7">
        <f>D52+D53+D54+D55+D60+D61+D62+D63+D65+D66+D68+D69+D77</f>
        <v>239163.78787999999</v>
      </c>
      <c r="E51" s="38">
        <f>E52+E53+E55+E60+E61+E63+E65+E66+E68+E71+E76+E77</f>
        <v>84681.751000000004</v>
      </c>
      <c r="F51" s="7">
        <f>F52+F55+F60+F61+F63+F64+F67+F68+F71+F76+F77</f>
        <v>107195.56884000001</v>
      </c>
      <c r="G51" s="6">
        <f>G52+G53+G60+G63+G67</f>
        <v>55599.200000000004</v>
      </c>
      <c r="H51" s="4">
        <f>H52+H53+H63+H67+H76+H77</f>
        <v>44501.1</v>
      </c>
    </row>
    <row r="52" spans="1:9" ht="18" customHeight="1" x14ac:dyDescent="0.2">
      <c r="A52" s="9"/>
      <c r="B52" s="48"/>
      <c r="C52" s="32" t="s">
        <v>20</v>
      </c>
      <c r="D52" s="7">
        <v>2062.0909999999999</v>
      </c>
      <c r="E52" s="39">
        <v>2097.5466000000001</v>
      </c>
      <c r="F52" s="6">
        <v>14675.44</v>
      </c>
      <c r="G52" s="22">
        <v>2552.11</v>
      </c>
      <c r="H52" s="21">
        <v>1681.6</v>
      </c>
    </row>
    <row r="53" spans="1:9" ht="18" customHeight="1" x14ac:dyDescent="0.2">
      <c r="A53" s="9"/>
      <c r="B53" s="48"/>
      <c r="C53" s="32" t="s">
        <v>43</v>
      </c>
      <c r="D53" s="7">
        <v>22159.595359999999</v>
      </c>
      <c r="E53" s="39">
        <v>32863.3534</v>
      </c>
      <c r="F53" s="6">
        <v>0</v>
      </c>
      <c r="G53" s="21">
        <v>52850</v>
      </c>
      <c r="H53" s="21">
        <v>41608.6</v>
      </c>
      <c r="I53" s="23"/>
    </row>
    <row r="54" spans="1:9" ht="18" hidden="1" customHeight="1" x14ac:dyDescent="0.2">
      <c r="A54" s="9"/>
      <c r="B54" s="48"/>
      <c r="C54" s="32" t="s">
        <v>60</v>
      </c>
      <c r="D54" s="38">
        <v>0</v>
      </c>
      <c r="E54" s="4">
        <v>0</v>
      </c>
      <c r="F54" s="4">
        <v>0</v>
      </c>
      <c r="G54" s="21">
        <v>0</v>
      </c>
      <c r="H54" s="21"/>
    </row>
    <row r="55" spans="1:9" ht="30.75" customHeight="1" x14ac:dyDescent="0.2">
      <c r="A55" s="9"/>
      <c r="B55" s="48"/>
      <c r="C55" s="32" t="s">
        <v>81</v>
      </c>
      <c r="D55" s="40">
        <f>7551.2888+2167.111+0.4372</f>
        <v>9718.8369999999995</v>
      </c>
      <c r="E55" s="41">
        <f>E56+E57+E59</f>
        <v>531.17993000000001</v>
      </c>
      <c r="F55" s="33">
        <f>F57+F58+F59</f>
        <v>7767.2</v>
      </c>
      <c r="G55" s="21">
        <v>0</v>
      </c>
      <c r="H55" s="21">
        <v>0</v>
      </c>
    </row>
    <row r="56" spans="1:9" ht="34.5" customHeight="1" x14ac:dyDescent="0.2">
      <c r="A56" s="9"/>
      <c r="B56" s="48"/>
      <c r="C56" s="32" t="s">
        <v>90</v>
      </c>
      <c r="D56" s="41">
        <v>1791.6168299999999</v>
      </c>
      <c r="E56" s="41">
        <v>10.6624</v>
      </c>
      <c r="F56" s="33">
        <v>0</v>
      </c>
      <c r="G56" s="21">
        <v>0</v>
      </c>
      <c r="H56" s="21">
        <v>0</v>
      </c>
    </row>
    <row r="57" spans="1:9" ht="34.5" customHeight="1" x14ac:dyDescent="0.2">
      <c r="A57" s="9"/>
      <c r="B57" s="48"/>
      <c r="C57" s="32" t="s">
        <v>30</v>
      </c>
      <c r="D57" s="41">
        <v>3194.6374999999998</v>
      </c>
      <c r="E57" s="41">
        <v>276.09627999999998</v>
      </c>
      <c r="F57" s="33">
        <v>3956.6</v>
      </c>
      <c r="G57" s="21">
        <v>0</v>
      </c>
      <c r="H57" s="21">
        <v>0</v>
      </c>
    </row>
    <row r="58" spans="1:9" ht="34.5" customHeight="1" x14ac:dyDescent="0.2">
      <c r="A58" s="9"/>
      <c r="B58" s="48"/>
      <c r="C58" s="32" t="s">
        <v>31</v>
      </c>
      <c r="D58" s="41">
        <v>1660.7622699999999</v>
      </c>
      <c r="E58" s="41">
        <v>0</v>
      </c>
      <c r="F58" s="33">
        <v>2.2000000000000002</v>
      </c>
      <c r="G58" s="21">
        <v>0</v>
      </c>
      <c r="H58" s="21">
        <v>0</v>
      </c>
    </row>
    <row r="59" spans="1:9" ht="34.5" customHeight="1" x14ac:dyDescent="0.2">
      <c r="A59" s="9"/>
      <c r="B59" s="48"/>
      <c r="C59" s="32" t="s">
        <v>89</v>
      </c>
      <c r="D59" s="41">
        <v>3071.3832000000002</v>
      </c>
      <c r="E59" s="41">
        <v>244.42124999999999</v>
      </c>
      <c r="F59" s="33">
        <v>3808.4</v>
      </c>
      <c r="G59" s="21">
        <v>0</v>
      </c>
      <c r="H59" s="21">
        <v>0</v>
      </c>
    </row>
    <row r="60" spans="1:9" ht="19.5" customHeight="1" x14ac:dyDescent="0.2">
      <c r="A60" s="9"/>
      <c r="B60" s="48"/>
      <c r="C60" s="32" t="s">
        <v>44</v>
      </c>
      <c r="D60" s="41">
        <v>1456.67473</v>
      </c>
      <c r="E60" s="33">
        <v>645.1</v>
      </c>
      <c r="F60" s="42">
        <v>743.55100000000004</v>
      </c>
      <c r="G60" s="21">
        <v>98.5</v>
      </c>
      <c r="H60" s="21">
        <v>0</v>
      </c>
    </row>
    <row r="61" spans="1:9" ht="30" customHeight="1" x14ac:dyDescent="0.2">
      <c r="A61" s="9"/>
      <c r="B61" s="48"/>
      <c r="C61" s="32" t="s">
        <v>28</v>
      </c>
      <c r="D61" s="41">
        <v>1028.64591</v>
      </c>
      <c r="E61" s="33">
        <v>261.2</v>
      </c>
      <c r="F61" s="42">
        <v>261.149</v>
      </c>
      <c r="G61" s="21">
        <v>0</v>
      </c>
      <c r="H61" s="21">
        <v>0</v>
      </c>
    </row>
    <row r="62" spans="1:9" ht="31.5" customHeight="1" x14ac:dyDescent="0.2">
      <c r="A62" s="9"/>
      <c r="B62" s="48"/>
      <c r="C62" s="32" t="s">
        <v>71</v>
      </c>
      <c r="D62" s="34">
        <v>700</v>
      </c>
      <c r="E62" s="33">
        <v>0</v>
      </c>
      <c r="F62" s="33">
        <v>0</v>
      </c>
      <c r="G62" s="21">
        <v>0</v>
      </c>
      <c r="H62" s="21">
        <v>0</v>
      </c>
      <c r="I62" s="23"/>
    </row>
    <row r="63" spans="1:9" ht="19.5" customHeight="1" x14ac:dyDescent="0.2">
      <c r="A63" s="9"/>
      <c r="B63" s="48"/>
      <c r="C63" s="32" t="s">
        <v>64</v>
      </c>
      <c r="D63" s="42">
        <v>1562.336</v>
      </c>
      <c r="E63" s="33">
        <v>16808.7</v>
      </c>
      <c r="F63" s="33">
        <v>36314.800000000003</v>
      </c>
      <c r="G63" s="21">
        <v>43.3</v>
      </c>
      <c r="H63" s="21">
        <v>0</v>
      </c>
    </row>
    <row r="64" spans="1:9" ht="19.5" customHeight="1" x14ac:dyDescent="0.2">
      <c r="A64" s="9"/>
      <c r="B64" s="48"/>
      <c r="C64" s="32" t="s">
        <v>99</v>
      </c>
      <c r="D64" s="33">
        <v>0</v>
      </c>
      <c r="E64" s="33">
        <v>0</v>
      </c>
      <c r="F64" s="33">
        <v>8086.9</v>
      </c>
      <c r="G64" s="21">
        <v>0</v>
      </c>
      <c r="H64" s="21">
        <v>0</v>
      </c>
    </row>
    <row r="65" spans="1:8" ht="19.5" customHeight="1" x14ac:dyDescent="0.2">
      <c r="A65" s="9"/>
      <c r="B65" s="48"/>
      <c r="C65" s="32" t="s">
        <v>66</v>
      </c>
      <c r="D65" s="34">
        <v>246.8</v>
      </c>
      <c r="E65" s="33">
        <v>1820.9</v>
      </c>
      <c r="F65" s="33">
        <v>0</v>
      </c>
      <c r="G65" s="21">
        <v>0</v>
      </c>
      <c r="H65" s="21">
        <v>0</v>
      </c>
    </row>
    <row r="66" spans="1:8" ht="31.5" customHeight="1" x14ac:dyDescent="0.2">
      <c r="A66" s="9"/>
      <c r="B66" s="48"/>
      <c r="C66" s="32" t="s">
        <v>67</v>
      </c>
      <c r="D66" s="41">
        <v>185409.97787999999</v>
      </c>
      <c r="E66" s="33">
        <v>0</v>
      </c>
      <c r="F66" s="33">
        <v>0</v>
      </c>
      <c r="G66" s="21">
        <v>0</v>
      </c>
      <c r="H66" s="21">
        <v>0</v>
      </c>
    </row>
    <row r="67" spans="1:8" ht="19.5" customHeight="1" x14ac:dyDescent="0.2">
      <c r="A67" s="9"/>
      <c r="B67" s="48"/>
      <c r="C67" s="32" t="s">
        <v>97</v>
      </c>
      <c r="D67" s="33">
        <v>0</v>
      </c>
      <c r="E67" s="33">
        <v>0</v>
      </c>
      <c r="F67" s="33">
        <v>70.5</v>
      </c>
      <c r="G67" s="22">
        <v>55.29</v>
      </c>
      <c r="H67" s="21">
        <v>1210.9000000000001</v>
      </c>
    </row>
    <row r="68" spans="1:8" ht="30.75" customHeight="1" x14ac:dyDescent="0.2">
      <c r="A68" s="9"/>
      <c r="B68" s="48"/>
      <c r="C68" s="32" t="s">
        <v>104</v>
      </c>
      <c r="D68" s="34">
        <v>0.03</v>
      </c>
      <c r="E68" s="34">
        <v>0.1</v>
      </c>
      <c r="F68" s="34">
        <v>0.1</v>
      </c>
      <c r="G68" s="21">
        <v>0</v>
      </c>
      <c r="H68" s="21">
        <v>0</v>
      </c>
    </row>
    <row r="69" spans="1:8" ht="45.75" hidden="1" customHeight="1" x14ac:dyDescent="0.2">
      <c r="A69" s="9"/>
      <c r="B69" s="48"/>
      <c r="C69" s="32" t="s">
        <v>105</v>
      </c>
      <c r="D69" s="42">
        <v>0</v>
      </c>
      <c r="E69" s="33">
        <v>0</v>
      </c>
      <c r="F69" s="33">
        <v>0</v>
      </c>
      <c r="G69" s="21">
        <v>0</v>
      </c>
      <c r="H69" s="21"/>
    </row>
    <row r="70" spans="1:8" ht="45.75" hidden="1" customHeight="1" x14ac:dyDescent="0.2">
      <c r="A70" s="9"/>
      <c r="B70" s="48"/>
      <c r="C70" s="32" t="s">
        <v>106</v>
      </c>
      <c r="D70" s="42">
        <v>0</v>
      </c>
      <c r="E70" s="33">
        <v>0</v>
      </c>
      <c r="F70" s="33">
        <v>0</v>
      </c>
      <c r="G70" s="21">
        <v>0</v>
      </c>
      <c r="H70" s="21"/>
    </row>
    <row r="71" spans="1:8" ht="45" customHeight="1" x14ac:dyDescent="0.2">
      <c r="A71" s="9"/>
      <c r="B71" s="48"/>
      <c r="C71" s="32" t="s">
        <v>107</v>
      </c>
      <c r="D71" s="33">
        <v>0</v>
      </c>
      <c r="E71" s="41">
        <f>E72+E73+E74+E75</f>
        <v>17739.192790000001</v>
      </c>
      <c r="F71" s="41">
        <f>F72+F73+F74+F75</f>
        <v>9013.1326200000003</v>
      </c>
      <c r="G71" s="21">
        <v>0</v>
      </c>
      <c r="H71" s="21">
        <v>0</v>
      </c>
    </row>
    <row r="72" spans="1:8" ht="30.75" customHeight="1" x14ac:dyDescent="0.2">
      <c r="A72" s="9"/>
      <c r="B72" s="48"/>
      <c r="C72" s="32" t="s">
        <v>29</v>
      </c>
      <c r="D72" s="33">
        <v>0</v>
      </c>
      <c r="E72" s="41">
        <v>3781.7539499999998</v>
      </c>
      <c r="F72" s="41">
        <v>1662.7247199999999</v>
      </c>
      <c r="G72" s="21">
        <v>0</v>
      </c>
      <c r="H72" s="21">
        <v>0</v>
      </c>
    </row>
    <row r="73" spans="1:8" ht="29.25" customHeight="1" x14ac:dyDescent="0.2">
      <c r="A73" s="9"/>
      <c r="B73" s="48"/>
      <c r="C73" s="32" t="s">
        <v>30</v>
      </c>
      <c r="D73" s="33">
        <v>0</v>
      </c>
      <c r="E73" s="41">
        <v>6477.1658500000003</v>
      </c>
      <c r="F73" s="41">
        <v>4313.6782599999997</v>
      </c>
      <c r="G73" s="21">
        <v>0</v>
      </c>
      <c r="H73" s="21">
        <v>0</v>
      </c>
    </row>
    <row r="74" spans="1:8" ht="30" customHeight="1" x14ac:dyDescent="0.2">
      <c r="A74" s="9"/>
      <c r="B74" s="48"/>
      <c r="C74" s="32" t="s">
        <v>31</v>
      </c>
      <c r="D74" s="33">
        <v>0</v>
      </c>
      <c r="E74" s="41">
        <v>3550.9987099999998</v>
      </c>
      <c r="F74" s="41">
        <v>2216.9990299999999</v>
      </c>
      <c r="G74" s="21">
        <v>0</v>
      </c>
      <c r="H74" s="21">
        <v>0</v>
      </c>
    </row>
    <row r="75" spans="1:8" ht="30.75" customHeight="1" x14ac:dyDescent="0.2">
      <c r="A75" s="9"/>
      <c r="B75" s="48"/>
      <c r="C75" s="32" t="s">
        <v>32</v>
      </c>
      <c r="D75" s="33">
        <v>0</v>
      </c>
      <c r="E75" s="41">
        <v>3929.2742800000001</v>
      </c>
      <c r="F75" s="41">
        <v>819.73060999999996</v>
      </c>
      <c r="G75" s="21">
        <v>0</v>
      </c>
      <c r="H75" s="21">
        <v>0</v>
      </c>
    </row>
    <row r="76" spans="1:8" ht="35.25" customHeight="1" x14ac:dyDescent="0.2">
      <c r="A76" s="9"/>
      <c r="B76" s="48"/>
      <c r="C76" s="32" t="s">
        <v>108</v>
      </c>
      <c r="D76" s="33">
        <v>0</v>
      </c>
      <c r="E76" s="33">
        <v>841.6</v>
      </c>
      <c r="F76" s="33">
        <v>27776.7</v>
      </c>
      <c r="G76" s="21">
        <v>0</v>
      </c>
      <c r="H76" s="21">
        <v>0</v>
      </c>
    </row>
    <row r="77" spans="1:8" ht="19.5" customHeight="1" x14ac:dyDescent="0.2">
      <c r="A77" s="9"/>
      <c r="B77" s="48"/>
      <c r="C77" s="32" t="s">
        <v>82</v>
      </c>
      <c r="D77" s="42">
        <f>14738.033+80.767</f>
        <v>14818.8</v>
      </c>
      <c r="E77" s="41">
        <f>E78+E79+E80</f>
        <v>11072.878280000001</v>
      </c>
      <c r="F77" s="41">
        <f>F79+F80</f>
        <v>2486.0962199999999</v>
      </c>
      <c r="G77" s="21">
        <v>0</v>
      </c>
      <c r="H77" s="21">
        <v>0</v>
      </c>
    </row>
    <row r="78" spans="1:8" ht="35.25" customHeight="1" x14ac:dyDescent="0.2">
      <c r="A78" s="9"/>
      <c r="B78" s="48"/>
      <c r="C78" s="32" t="s">
        <v>109</v>
      </c>
      <c r="D78" s="41">
        <v>1838.08609</v>
      </c>
      <c r="E78" s="33">
        <v>679.56938000000002</v>
      </c>
      <c r="F78" s="33">
        <v>0</v>
      </c>
      <c r="G78" s="21">
        <v>0</v>
      </c>
      <c r="H78" s="21">
        <v>0</v>
      </c>
    </row>
    <row r="79" spans="1:8" ht="48.75" customHeight="1" x14ac:dyDescent="0.2">
      <c r="A79" s="9"/>
      <c r="B79" s="48"/>
      <c r="C79" s="32" t="s">
        <v>110</v>
      </c>
      <c r="D79" s="41">
        <v>8276.7139100000004</v>
      </c>
      <c r="E79" s="41">
        <v>5236.7005900000004</v>
      </c>
      <c r="F79" s="41">
        <v>2138.10736</v>
      </c>
      <c r="G79" s="21">
        <v>0</v>
      </c>
      <c r="H79" s="21">
        <v>0</v>
      </c>
    </row>
    <row r="80" spans="1:8" ht="48" customHeight="1" x14ac:dyDescent="0.2">
      <c r="A80" s="9"/>
      <c r="B80" s="48"/>
      <c r="C80" s="32" t="s">
        <v>111</v>
      </c>
      <c r="D80" s="34">
        <v>4704</v>
      </c>
      <c r="E80" s="41">
        <v>5156.6083099999996</v>
      </c>
      <c r="F80" s="41">
        <v>347.98885999999999</v>
      </c>
      <c r="G80" s="21">
        <v>0</v>
      </c>
      <c r="H80" s="21">
        <v>0</v>
      </c>
    </row>
    <row r="81" spans="1:8" ht="18" customHeight="1" x14ac:dyDescent="0.2">
      <c r="A81" s="9"/>
      <c r="B81" s="48"/>
      <c r="C81" s="32" t="s">
        <v>76</v>
      </c>
      <c r="D81" s="34">
        <f>D82+D88+D89+D90+D91+D92+D93+D100</f>
        <v>197622.5</v>
      </c>
      <c r="E81" s="33">
        <f>E82+E95+E100+E87</f>
        <v>487723.5</v>
      </c>
      <c r="F81" s="34">
        <f>F88+F94+F95+F100+F104</f>
        <v>397481.95</v>
      </c>
      <c r="G81" s="33">
        <f>G88+G94</f>
        <v>63647</v>
      </c>
      <c r="H81" s="21">
        <f>H94</f>
        <v>0</v>
      </c>
    </row>
    <row r="82" spans="1:8" ht="17.25" customHeight="1" x14ac:dyDescent="0.2">
      <c r="A82" s="9"/>
      <c r="B82" s="48"/>
      <c r="C82" s="32" t="s">
        <v>51</v>
      </c>
      <c r="D82" s="41">
        <v>18338.357690000001</v>
      </c>
      <c r="E82" s="41">
        <f>E83+E84+E86</f>
        <v>11325.514950000001</v>
      </c>
      <c r="F82" s="33">
        <v>0</v>
      </c>
      <c r="G82" s="4">
        <v>0</v>
      </c>
      <c r="H82" s="21">
        <v>0</v>
      </c>
    </row>
    <row r="83" spans="1:8" ht="31.5" customHeight="1" x14ac:dyDescent="0.2">
      <c r="A83" s="9"/>
      <c r="B83" s="48"/>
      <c r="C83" s="32" t="s">
        <v>29</v>
      </c>
      <c r="D83" s="43">
        <v>3149.5631100000001</v>
      </c>
      <c r="E83" s="41">
        <v>227.33760000000001</v>
      </c>
      <c r="F83" s="33">
        <v>0</v>
      </c>
      <c r="G83" s="4">
        <v>0</v>
      </c>
      <c r="H83" s="21">
        <v>0</v>
      </c>
    </row>
    <row r="84" spans="1:8" ht="30.75" customHeight="1" x14ac:dyDescent="0.2">
      <c r="A84" s="9"/>
      <c r="B84" s="48"/>
      <c r="C84" s="32" t="s">
        <v>30</v>
      </c>
      <c r="D84" s="43">
        <v>5559.0065400000003</v>
      </c>
      <c r="E84" s="41">
        <v>5886.7670600000001</v>
      </c>
      <c r="F84" s="33">
        <v>0</v>
      </c>
      <c r="G84" s="4">
        <v>0</v>
      </c>
      <c r="H84" s="21">
        <v>0</v>
      </c>
    </row>
    <row r="85" spans="1:8" ht="31.5" hidden="1" customHeight="1" x14ac:dyDescent="0.2">
      <c r="A85" s="9"/>
      <c r="B85" s="48"/>
      <c r="C85" s="32" t="s">
        <v>31</v>
      </c>
      <c r="D85" s="43">
        <v>4031.0058300000001</v>
      </c>
      <c r="E85" s="41">
        <v>0</v>
      </c>
      <c r="F85" s="33">
        <v>0</v>
      </c>
      <c r="G85" s="4">
        <v>0</v>
      </c>
      <c r="H85" s="21"/>
    </row>
    <row r="86" spans="1:8" ht="31.5" customHeight="1" x14ac:dyDescent="0.2">
      <c r="A86" s="9"/>
      <c r="B86" s="48"/>
      <c r="C86" s="32" t="s">
        <v>32</v>
      </c>
      <c r="D86" s="43">
        <v>5598.7822100000003</v>
      </c>
      <c r="E86" s="41">
        <v>5211.4102899999998</v>
      </c>
      <c r="F86" s="33">
        <v>0</v>
      </c>
      <c r="G86" s="4">
        <v>0</v>
      </c>
      <c r="H86" s="21">
        <v>0</v>
      </c>
    </row>
    <row r="87" spans="1:8" ht="33" customHeight="1" x14ac:dyDescent="0.2">
      <c r="A87" s="9"/>
      <c r="B87" s="48"/>
      <c r="C87" s="32" t="s">
        <v>112</v>
      </c>
      <c r="D87" s="34">
        <v>0</v>
      </c>
      <c r="E87" s="33">
        <v>39923.9</v>
      </c>
      <c r="F87" s="33">
        <v>0</v>
      </c>
      <c r="G87" s="21">
        <v>0</v>
      </c>
      <c r="H87" s="21">
        <v>0</v>
      </c>
    </row>
    <row r="88" spans="1:8" ht="18" customHeight="1" x14ac:dyDescent="0.2">
      <c r="A88" s="9"/>
      <c r="B88" s="48"/>
      <c r="C88" s="32" t="s">
        <v>64</v>
      </c>
      <c r="D88" s="34">
        <v>30000</v>
      </c>
      <c r="E88" s="33">
        <v>0</v>
      </c>
      <c r="F88" s="33">
        <v>13927</v>
      </c>
      <c r="G88" s="24">
        <v>27649.030999999999</v>
      </c>
      <c r="H88" s="21">
        <v>0</v>
      </c>
    </row>
    <row r="89" spans="1:8" ht="18.75" customHeight="1" x14ac:dyDescent="0.2">
      <c r="A89" s="9"/>
      <c r="B89" s="48"/>
      <c r="C89" s="32" t="s">
        <v>44</v>
      </c>
      <c r="D89" s="41">
        <v>629.39712999999995</v>
      </c>
      <c r="E89" s="33">
        <v>0</v>
      </c>
      <c r="F89" s="33">
        <v>0</v>
      </c>
      <c r="G89" s="21">
        <v>0</v>
      </c>
      <c r="H89" s="21">
        <v>0</v>
      </c>
    </row>
    <row r="90" spans="1:8" ht="30" customHeight="1" x14ac:dyDescent="0.2">
      <c r="A90" s="9"/>
      <c r="B90" s="48"/>
      <c r="C90" s="32" t="s">
        <v>28</v>
      </c>
      <c r="D90" s="41">
        <v>254.80287000000001</v>
      </c>
      <c r="E90" s="33">
        <v>0</v>
      </c>
      <c r="F90" s="33">
        <v>0</v>
      </c>
      <c r="G90" s="21">
        <v>0</v>
      </c>
      <c r="H90" s="21">
        <v>0</v>
      </c>
    </row>
    <row r="91" spans="1:8" ht="30.75" hidden="1" customHeight="1" x14ac:dyDescent="0.2">
      <c r="A91" s="9"/>
      <c r="B91" s="48"/>
      <c r="C91" s="32" t="s">
        <v>113</v>
      </c>
      <c r="D91" s="34">
        <v>0</v>
      </c>
      <c r="E91" s="33">
        <v>0</v>
      </c>
      <c r="F91" s="33">
        <v>0</v>
      </c>
      <c r="G91" s="21">
        <v>0</v>
      </c>
      <c r="H91" s="21"/>
    </row>
    <row r="92" spans="1:8" ht="35.25" hidden="1" customHeight="1" x14ac:dyDescent="0.2">
      <c r="A92" s="9"/>
      <c r="B92" s="48"/>
      <c r="C92" s="32" t="s">
        <v>114</v>
      </c>
      <c r="D92" s="42">
        <v>0</v>
      </c>
      <c r="E92" s="33">
        <v>0</v>
      </c>
      <c r="F92" s="33">
        <v>0</v>
      </c>
      <c r="G92" s="21">
        <v>0</v>
      </c>
      <c r="H92" s="21"/>
    </row>
    <row r="93" spans="1:8" ht="37.5" hidden="1" customHeight="1" x14ac:dyDescent="0.2">
      <c r="A93" s="9"/>
      <c r="B93" s="48"/>
      <c r="C93" s="32" t="s">
        <v>108</v>
      </c>
      <c r="D93" s="42">
        <v>0</v>
      </c>
      <c r="E93" s="33">
        <v>0</v>
      </c>
      <c r="F93" s="33">
        <v>0</v>
      </c>
      <c r="G93" s="21">
        <v>0</v>
      </c>
      <c r="H93" s="21"/>
    </row>
    <row r="94" spans="1:8" ht="15.75" customHeight="1" x14ac:dyDescent="0.2">
      <c r="A94" s="9"/>
      <c r="B94" s="49"/>
      <c r="C94" s="32" t="s">
        <v>97</v>
      </c>
      <c r="D94" s="33">
        <v>0</v>
      </c>
      <c r="E94" s="33">
        <v>0</v>
      </c>
      <c r="F94" s="33">
        <v>69929.5</v>
      </c>
      <c r="G94" s="24">
        <v>35997.968999999997</v>
      </c>
      <c r="H94" s="21">
        <v>0</v>
      </c>
    </row>
    <row r="95" spans="1:8" ht="33.75" customHeight="1" x14ac:dyDescent="0.2">
      <c r="A95" s="9"/>
      <c r="B95" s="49"/>
      <c r="C95" s="32" t="s">
        <v>115</v>
      </c>
      <c r="D95" s="33">
        <v>0</v>
      </c>
      <c r="E95" s="41">
        <f>E96+E97+E98+E99</f>
        <v>268747.27606</v>
      </c>
      <c r="F95" s="34">
        <f>F96+F97+F98+F99</f>
        <v>43041.899999999994</v>
      </c>
      <c r="G95" s="21">
        <v>0</v>
      </c>
      <c r="H95" s="21">
        <v>0</v>
      </c>
    </row>
    <row r="96" spans="1:8" ht="33.75" customHeight="1" x14ac:dyDescent="0.2">
      <c r="A96" s="9"/>
      <c r="B96" s="49"/>
      <c r="C96" s="32" t="s">
        <v>29</v>
      </c>
      <c r="D96" s="33">
        <v>0</v>
      </c>
      <c r="E96" s="41">
        <v>80632.396630000003</v>
      </c>
      <c r="F96" s="34">
        <v>17360.580000000002</v>
      </c>
      <c r="G96" s="21">
        <v>0</v>
      </c>
      <c r="H96" s="21">
        <v>0</v>
      </c>
    </row>
    <row r="97" spans="1:8" ht="33.75" customHeight="1" x14ac:dyDescent="0.2">
      <c r="A97" s="9"/>
      <c r="B97" s="49"/>
      <c r="C97" s="32" t="s">
        <v>30</v>
      </c>
      <c r="D97" s="33">
        <v>0</v>
      </c>
      <c r="E97" s="41">
        <v>62539.712330000002</v>
      </c>
      <c r="F97" s="34">
        <v>4950.49</v>
      </c>
      <c r="G97" s="21">
        <v>0</v>
      </c>
      <c r="H97" s="21">
        <v>0</v>
      </c>
    </row>
    <row r="98" spans="1:8" ht="33.75" customHeight="1" x14ac:dyDescent="0.2">
      <c r="A98" s="9"/>
      <c r="B98" s="49"/>
      <c r="C98" s="32" t="s">
        <v>31</v>
      </c>
      <c r="D98" s="33">
        <v>0</v>
      </c>
      <c r="E98" s="41">
        <v>41797.426209999998</v>
      </c>
      <c r="F98" s="34">
        <v>3253.39</v>
      </c>
      <c r="G98" s="21">
        <v>0</v>
      </c>
      <c r="H98" s="21">
        <v>0</v>
      </c>
    </row>
    <row r="99" spans="1:8" ht="33.75" customHeight="1" x14ac:dyDescent="0.2">
      <c r="A99" s="9"/>
      <c r="B99" s="49"/>
      <c r="C99" s="32" t="s">
        <v>32</v>
      </c>
      <c r="D99" s="33">
        <v>0</v>
      </c>
      <c r="E99" s="41">
        <v>83777.740890000001</v>
      </c>
      <c r="F99" s="34">
        <v>17477.439999999999</v>
      </c>
      <c r="G99" s="21">
        <v>0</v>
      </c>
      <c r="H99" s="21">
        <v>0</v>
      </c>
    </row>
    <row r="100" spans="1:8" ht="20.25" customHeight="1" x14ac:dyDescent="0.2">
      <c r="A100" s="9"/>
      <c r="B100" s="49"/>
      <c r="C100" s="32" t="s">
        <v>59</v>
      </c>
      <c r="D100" s="41">
        <v>148399.94231000001</v>
      </c>
      <c r="E100" s="41">
        <f>E101+E102+E103</f>
        <v>167726.80898999999</v>
      </c>
      <c r="F100" s="33">
        <f>F102+F103</f>
        <v>229654</v>
      </c>
      <c r="G100" s="21">
        <v>0</v>
      </c>
      <c r="H100" s="21">
        <v>0</v>
      </c>
    </row>
    <row r="101" spans="1:8" ht="37.5" customHeight="1" x14ac:dyDescent="0.2">
      <c r="A101" s="9"/>
      <c r="B101" s="49"/>
      <c r="C101" s="32" t="s">
        <v>109</v>
      </c>
      <c r="D101" s="41">
        <v>22251.205000000002</v>
      </c>
      <c r="E101" s="41">
        <v>9372.2470799999992</v>
      </c>
      <c r="F101" s="33">
        <v>0</v>
      </c>
      <c r="G101" s="21">
        <v>0</v>
      </c>
      <c r="H101" s="21">
        <v>0</v>
      </c>
    </row>
    <row r="102" spans="1:8" ht="48.75" customHeight="1" x14ac:dyDescent="0.2">
      <c r="A102" s="9"/>
      <c r="B102" s="49"/>
      <c r="C102" s="32" t="s">
        <v>116</v>
      </c>
      <c r="D102" s="41">
        <v>35803.434000000001</v>
      </c>
      <c r="E102" s="41">
        <v>67393.830570000006</v>
      </c>
      <c r="F102" s="33">
        <v>26645</v>
      </c>
      <c r="G102" s="21">
        <v>0</v>
      </c>
      <c r="H102" s="21">
        <v>0</v>
      </c>
    </row>
    <row r="103" spans="1:8" ht="47.25" customHeight="1" x14ac:dyDescent="0.2">
      <c r="A103" s="9"/>
      <c r="B103" s="49"/>
      <c r="C103" s="32" t="s">
        <v>106</v>
      </c>
      <c r="D103" s="41">
        <v>90345.303310000003</v>
      </c>
      <c r="E103" s="41">
        <v>90960.731339999998</v>
      </c>
      <c r="F103" s="33">
        <v>203009</v>
      </c>
      <c r="G103" s="21">
        <v>0</v>
      </c>
      <c r="H103" s="21">
        <v>0</v>
      </c>
    </row>
    <row r="104" spans="1:8" ht="48.75" customHeight="1" x14ac:dyDescent="0.2">
      <c r="A104" s="9"/>
      <c r="B104" s="49"/>
      <c r="C104" s="32" t="s">
        <v>117</v>
      </c>
      <c r="D104" s="33">
        <v>0</v>
      </c>
      <c r="E104" s="33">
        <v>0</v>
      </c>
      <c r="F104" s="34">
        <v>40929.550000000003</v>
      </c>
      <c r="G104" s="21">
        <v>0</v>
      </c>
      <c r="H104" s="21">
        <v>0</v>
      </c>
    </row>
    <row r="105" spans="1:8" ht="17.25" customHeight="1" x14ac:dyDescent="0.2">
      <c r="A105" s="9"/>
      <c r="B105" s="49"/>
      <c r="C105" s="32" t="s">
        <v>10</v>
      </c>
      <c r="D105" s="34">
        <f>D106+D108+D109+D110</f>
        <v>24235.39</v>
      </c>
      <c r="E105" s="34">
        <f>E106+E108+E109+E110</f>
        <v>27918.36</v>
      </c>
      <c r="F105" s="34">
        <f>F106+F108+F109+F110</f>
        <v>31025.35</v>
      </c>
      <c r="G105" s="33">
        <f>G106+G108+G109+G110</f>
        <v>27447.8</v>
      </c>
      <c r="H105" s="33">
        <f>H106+H108+H109+H110</f>
        <v>27256.9</v>
      </c>
    </row>
    <row r="106" spans="1:8" ht="17.25" customHeight="1" x14ac:dyDescent="0.2">
      <c r="A106" s="9"/>
      <c r="B106" s="49" t="s">
        <v>5</v>
      </c>
      <c r="C106" s="32" t="s">
        <v>4</v>
      </c>
      <c r="D106" s="34">
        <v>424.8</v>
      </c>
      <c r="E106" s="33">
        <v>907.2</v>
      </c>
      <c r="F106" s="33">
        <v>907.2</v>
      </c>
      <c r="G106" s="21">
        <v>907.2</v>
      </c>
      <c r="H106" s="21">
        <v>907.2</v>
      </c>
    </row>
    <row r="107" spans="1:8" ht="17.25" customHeight="1" x14ac:dyDescent="0.2">
      <c r="A107" s="9"/>
      <c r="B107" s="48" t="s">
        <v>11</v>
      </c>
      <c r="C107" s="32" t="s">
        <v>19</v>
      </c>
      <c r="D107" s="34">
        <f>D108+D109</f>
        <v>23763.39</v>
      </c>
      <c r="E107" s="34">
        <f>E108+E109</f>
        <v>26980.16</v>
      </c>
      <c r="F107" s="34">
        <f>F108+F109</f>
        <v>30089.35</v>
      </c>
      <c r="G107" s="34">
        <f>G108+G109</f>
        <v>26392.6</v>
      </c>
      <c r="H107" s="34">
        <f>H108+H109</f>
        <v>26329.7</v>
      </c>
    </row>
    <row r="108" spans="1:8" ht="17.25" customHeight="1" x14ac:dyDescent="0.2">
      <c r="A108" s="9"/>
      <c r="B108" s="48"/>
      <c r="C108" s="36" t="s">
        <v>18</v>
      </c>
      <c r="D108" s="34">
        <v>23607.8</v>
      </c>
      <c r="E108" s="34">
        <v>26818.86</v>
      </c>
      <c r="F108" s="34">
        <v>29928.05</v>
      </c>
      <c r="G108" s="33">
        <v>26231.3</v>
      </c>
      <c r="H108" s="21">
        <v>26168.400000000001</v>
      </c>
    </row>
    <row r="109" spans="1:8" ht="17.25" customHeight="1" x14ac:dyDescent="0.2">
      <c r="A109" s="9"/>
      <c r="B109" s="48"/>
      <c r="C109" s="36" t="s">
        <v>79</v>
      </c>
      <c r="D109" s="34">
        <v>155.59</v>
      </c>
      <c r="E109" s="33">
        <v>161.30000000000001</v>
      </c>
      <c r="F109" s="33">
        <v>161.30000000000001</v>
      </c>
      <c r="G109" s="21">
        <v>161.30000000000001</v>
      </c>
      <c r="H109" s="21">
        <v>161.30000000000001</v>
      </c>
    </row>
    <row r="110" spans="1:8" ht="17.25" customHeight="1" x14ac:dyDescent="0.2">
      <c r="A110" s="9"/>
      <c r="B110" s="49" t="s">
        <v>23</v>
      </c>
      <c r="C110" s="36" t="s">
        <v>24</v>
      </c>
      <c r="D110" s="34">
        <v>47.2</v>
      </c>
      <c r="E110" s="33">
        <v>31</v>
      </c>
      <c r="F110" s="33">
        <v>28.8</v>
      </c>
      <c r="G110" s="21">
        <v>148</v>
      </c>
      <c r="H110" s="21">
        <v>20</v>
      </c>
    </row>
    <row r="111" spans="1:8" ht="18.75" customHeight="1" x14ac:dyDescent="0.2">
      <c r="A111" s="9"/>
      <c r="B111" s="49"/>
      <c r="C111" s="44" t="s">
        <v>45</v>
      </c>
      <c r="D111" s="34">
        <f>D112</f>
        <v>1344</v>
      </c>
      <c r="E111" s="34">
        <f>E112</f>
        <v>1127.3399999999999</v>
      </c>
      <c r="F111" s="33">
        <f>F112</f>
        <v>2913.4</v>
      </c>
      <c r="G111" s="33">
        <f>G112</f>
        <v>1344</v>
      </c>
      <c r="H111" s="33">
        <f>H112</f>
        <v>1344</v>
      </c>
    </row>
    <row r="112" spans="1:8" ht="17.25" customHeight="1" x14ac:dyDescent="0.2">
      <c r="A112" s="9"/>
      <c r="B112" s="49" t="s">
        <v>7</v>
      </c>
      <c r="C112" s="44" t="s">
        <v>26</v>
      </c>
      <c r="D112" s="34">
        <v>1344</v>
      </c>
      <c r="E112" s="34">
        <v>1127.3399999999999</v>
      </c>
      <c r="F112" s="33">
        <v>2913.4</v>
      </c>
      <c r="G112" s="21">
        <v>1344</v>
      </c>
      <c r="H112" s="21">
        <v>1344</v>
      </c>
    </row>
    <row r="113" spans="1:19" ht="50.25" hidden="1" customHeight="1" x14ac:dyDescent="0.2">
      <c r="A113" s="9"/>
      <c r="B113" s="49"/>
      <c r="C113" s="44" t="s">
        <v>47</v>
      </c>
      <c r="D113" s="34">
        <f>D114</f>
        <v>0</v>
      </c>
      <c r="E113" s="33">
        <f>E114</f>
        <v>0</v>
      </c>
      <c r="F113" s="33">
        <f>F114</f>
        <v>0</v>
      </c>
      <c r="G113" s="21"/>
      <c r="H113" s="21"/>
    </row>
    <row r="114" spans="1:19" ht="50.25" hidden="1" customHeight="1" x14ac:dyDescent="0.2">
      <c r="A114" s="9"/>
      <c r="B114" s="49" t="s">
        <v>7</v>
      </c>
      <c r="C114" s="44" t="s">
        <v>48</v>
      </c>
      <c r="D114" s="34">
        <v>0</v>
      </c>
      <c r="E114" s="33">
        <v>0</v>
      </c>
      <c r="F114" s="33">
        <v>0</v>
      </c>
      <c r="G114" s="21"/>
      <c r="H114" s="21"/>
    </row>
    <row r="115" spans="1:19" s="26" customFormat="1" ht="15.75" hidden="1" customHeight="1" x14ac:dyDescent="0.2">
      <c r="A115" s="9"/>
      <c r="B115" s="49"/>
      <c r="C115" s="44" t="s">
        <v>46</v>
      </c>
      <c r="D115" s="34">
        <f>D116+D120</f>
        <v>0</v>
      </c>
      <c r="E115" s="33">
        <f>E116+E117+E118+E119+E120+E121</f>
        <v>0</v>
      </c>
      <c r="F115" s="33">
        <f>F116+F117+F118+F119+F120+F121</f>
        <v>0</v>
      </c>
      <c r="G115" s="33">
        <f>G116+G117+G118+G119+G120+G121</f>
        <v>0</v>
      </c>
      <c r="H115" s="4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9" s="26" customFormat="1" ht="16.5" hidden="1" customHeight="1" x14ac:dyDescent="0.2">
      <c r="A116" s="9"/>
      <c r="B116" s="48" t="s">
        <v>8</v>
      </c>
      <c r="C116" s="36" t="s">
        <v>44</v>
      </c>
      <c r="D116" s="34">
        <v>0</v>
      </c>
      <c r="E116" s="33">
        <v>0</v>
      </c>
      <c r="F116" s="33">
        <v>0</v>
      </c>
      <c r="G116" s="4">
        <v>0</v>
      </c>
      <c r="H116" s="4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s="26" customFormat="1" ht="28.5" hidden="1" customHeight="1" x14ac:dyDescent="0.2">
      <c r="A117" s="9"/>
      <c r="B117" s="48"/>
      <c r="C117" s="32" t="s">
        <v>118</v>
      </c>
      <c r="D117" s="34">
        <v>0</v>
      </c>
      <c r="E117" s="33">
        <v>0</v>
      </c>
      <c r="F117" s="33">
        <v>0</v>
      </c>
      <c r="G117" s="4">
        <v>0</v>
      </c>
      <c r="H117" s="4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s="26" customFormat="1" ht="30.75" hidden="1" customHeight="1" x14ac:dyDescent="0.2">
      <c r="A118" s="9"/>
      <c r="B118" s="48"/>
      <c r="C118" s="32" t="s">
        <v>119</v>
      </c>
      <c r="D118" s="34">
        <v>0</v>
      </c>
      <c r="E118" s="33">
        <v>0</v>
      </c>
      <c r="F118" s="33">
        <v>0</v>
      </c>
      <c r="G118" s="4">
        <v>0</v>
      </c>
      <c r="H118" s="4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s="26" customFormat="1" ht="0.75" hidden="1" customHeight="1" x14ac:dyDescent="0.2">
      <c r="A119" s="9"/>
      <c r="B119" s="48"/>
      <c r="C119" s="32" t="s">
        <v>28</v>
      </c>
      <c r="D119" s="34">
        <v>0</v>
      </c>
      <c r="E119" s="33">
        <v>0</v>
      </c>
      <c r="F119" s="33">
        <v>0</v>
      </c>
      <c r="G119" s="4"/>
      <c r="H119" s="4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s="26" customFormat="1" ht="30.75" hidden="1" customHeight="1" x14ac:dyDescent="0.2">
      <c r="A120" s="9"/>
      <c r="B120" s="48"/>
      <c r="C120" s="32" t="s">
        <v>120</v>
      </c>
      <c r="D120" s="34">
        <v>0</v>
      </c>
      <c r="E120" s="33">
        <v>0</v>
      </c>
      <c r="F120" s="33">
        <v>0</v>
      </c>
      <c r="G120" s="4"/>
      <c r="H120" s="4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s="26" customFormat="1" ht="33" hidden="1" customHeight="1" x14ac:dyDescent="0.2">
      <c r="A121" s="5"/>
      <c r="B121" s="48"/>
      <c r="C121" s="32" t="s">
        <v>121</v>
      </c>
      <c r="D121" s="34">
        <v>0</v>
      </c>
      <c r="E121" s="33">
        <v>0</v>
      </c>
      <c r="F121" s="33">
        <v>0</v>
      </c>
      <c r="G121" s="4"/>
      <c r="H121" s="4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s="26" customFormat="1" ht="18" customHeight="1" x14ac:dyDescent="0.2">
      <c r="A122" s="5"/>
      <c r="B122" s="49"/>
      <c r="C122" s="45" t="s">
        <v>83</v>
      </c>
      <c r="D122" s="33">
        <v>0</v>
      </c>
      <c r="E122" s="33">
        <f>E124+E123</f>
        <v>926</v>
      </c>
      <c r="F122" s="33">
        <f>F124+F123</f>
        <v>0</v>
      </c>
      <c r="G122" s="4">
        <v>0</v>
      </c>
      <c r="H122" s="4">
        <v>0</v>
      </c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s="26" customFormat="1" ht="18" customHeight="1" x14ac:dyDescent="0.2">
      <c r="A123" s="5"/>
      <c r="B123" s="48" t="s">
        <v>3</v>
      </c>
      <c r="C123" s="36" t="s">
        <v>84</v>
      </c>
      <c r="D123" s="33">
        <v>0</v>
      </c>
      <c r="E123" s="33">
        <v>412.7</v>
      </c>
      <c r="F123" s="33">
        <v>0</v>
      </c>
      <c r="G123" s="4">
        <v>0</v>
      </c>
      <c r="H123" s="4">
        <v>0</v>
      </c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s="26" customFormat="1" ht="18.75" customHeight="1" x14ac:dyDescent="0.2">
      <c r="A124" s="5"/>
      <c r="B124" s="48"/>
      <c r="C124" s="36" t="s">
        <v>122</v>
      </c>
      <c r="D124" s="33">
        <v>0</v>
      </c>
      <c r="E124" s="33">
        <v>513.29999999999995</v>
      </c>
      <c r="F124" s="33">
        <v>0</v>
      </c>
      <c r="G124" s="4">
        <v>0</v>
      </c>
      <c r="H124" s="4">
        <v>0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s="26" customFormat="1" ht="19.5" customHeight="1" x14ac:dyDescent="0.2">
      <c r="A125" s="5"/>
      <c r="B125" s="49"/>
      <c r="C125" s="45" t="s">
        <v>57</v>
      </c>
      <c r="D125" s="41">
        <f>D126+D127+D128+D129</f>
        <v>4609.42526</v>
      </c>
      <c r="E125" s="42">
        <f>E128+E129+E131+E132</f>
        <v>5320.0130000000008</v>
      </c>
      <c r="F125" s="33">
        <f>F126</f>
        <v>0</v>
      </c>
      <c r="G125" s="4">
        <v>0</v>
      </c>
      <c r="H125" s="4">
        <v>0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s="26" customFormat="1" ht="18.75" customHeight="1" x14ac:dyDescent="0.2">
      <c r="A126" s="5"/>
      <c r="B126" s="48" t="s">
        <v>3</v>
      </c>
      <c r="C126" s="36" t="s">
        <v>56</v>
      </c>
      <c r="D126" s="41">
        <v>140.02526</v>
      </c>
      <c r="E126" s="33">
        <v>0</v>
      </c>
      <c r="F126" s="33">
        <v>0</v>
      </c>
      <c r="G126" s="4">
        <v>0</v>
      </c>
      <c r="H126" s="4">
        <v>0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s="26" customFormat="1" ht="18" customHeight="1" x14ac:dyDescent="0.2">
      <c r="A127" s="5"/>
      <c r="B127" s="48"/>
      <c r="C127" s="36" t="s">
        <v>123</v>
      </c>
      <c r="D127" s="34">
        <v>2660.48</v>
      </c>
      <c r="E127" s="33">
        <v>0</v>
      </c>
      <c r="F127" s="33">
        <v>0</v>
      </c>
      <c r="G127" s="4">
        <v>0</v>
      </c>
      <c r="H127" s="4">
        <v>0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s="26" customFormat="1" ht="30.75" customHeight="1" x14ac:dyDescent="0.2">
      <c r="A128" s="5"/>
      <c r="B128" s="48"/>
      <c r="C128" s="36" t="s">
        <v>124</v>
      </c>
      <c r="D128" s="34">
        <v>562</v>
      </c>
      <c r="E128" s="42">
        <v>143.994</v>
      </c>
      <c r="F128" s="33">
        <v>0</v>
      </c>
      <c r="G128" s="4">
        <v>0</v>
      </c>
      <c r="H128" s="4">
        <v>0</v>
      </c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s="26" customFormat="1" ht="31.5" customHeight="1" x14ac:dyDescent="0.2">
      <c r="A129" s="5"/>
      <c r="B129" s="48"/>
      <c r="C129" s="36" t="s">
        <v>125</v>
      </c>
      <c r="D129" s="34">
        <v>1246.92</v>
      </c>
      <c r="E129" s="42">
        <v>3455.8560000000002</v>
      </c>
      <c r="F129" s="33">
        <v>0</v>
      </c>
      <c r="G129" s="4">
        <v>0</v>
      </c>
      <c r="H129" s="4">
        <v>0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s="26" customFormat="1" ht="19.5" hidden="1" customHeight="1" x14ac:dyDescent="0.2">
      <c r="A130" s="5"/>
      <c r="B130" s="48"/>
      <c r="C130" s="36" t="s">
        <v>78</v>
      </c>
      <c r="D130" s="34">
        <v>0</v>
      </c>
      <c r="E130" s="42">
        <v>0</v>
      </c>
      <c r="F130" s="33">
        <v>0</v>
      </c>
      <c r="G130" s="4">
        <v>0</v>
      </c>
      <c r="H130" s="4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s="26" customFormat="1" ht="16.5" customHeight="1" x14ac:dyDescent="0.2">
      <c r="A131" s="5"/>
      <c r="B131" s="48"/>
      <c r="C131" s="36" t="s">
        <v>85</v>
      </c>
      <c r="D131" s="34">
        <v>0</v>
      </c>
      <c r="E131" s="42">
        <v>125.54300000000001</v>
      </c>
      <c r="F131" s="33">
        <v>0</v>
      </c>
      <c r="G131" s="4">
        <v>0</v>
      </c>
      <c r="H131" s="4">
        <v>0</v>
      </c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s="26" customFormat="1" ht="31.5" customHeight="1" x14ac:dyDescent="0.2">
      <c r="A132" s="5"/>
      <c r="B132" s="48"/>
      <c r="C132" s="36" t="s">
        <v>126</v>
      </c>
      <c r="D132" s="34">
        <v>0</v>
      </c>
      <c r="E132" s="34">
        <v>1594.62</v>
      </c>
      <c r="F132" s="33">
        <v>0</v>
      </c>
      <c r="G132" s="4">
        <v>0</v>
      </c>
      <c r="H132" s="4">
        <v>0</v>
      </c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ht="13.5" customHeight="1" x14ac:dyDescent="0.2">
      <c r="A133" s="1"/>
      <c r="B133" s="46" t="s">
        <v>15</v>
      </c>
      <c r="C133" s="46"/>
      <c r="D133" s="7">
        <v>1075116.2562899999</v>
      </c>
      <c r="E133" s="7">
        <f>E6+E7+E8+E12+E14+E17+E21+E26+E27+E28+E29+E30+E31+E32+E34+E35+E36+E37+E39+E40+E41+E44+E45+E47+E51+E106+E108+E110+E112+E123+E131</f>
        <v>778665.93716999993</v>
      </c>
      <c r="F133" s="7">
        <f>F6+F8+F10+F17+F18+F20+F21+F26+F27+F28+F32+F34+F35+F36+F41+F45+F46+F51+F106+F108+F110+F111</f>
        <v>446983.57884000003</v>
      </c>
      <c r="G133" s="4">
        <f>G6+G8+G10+G18+G21+G26+G27+G28+G32+G35+G36+G46+G51+G106+G108+G110+G112</f>
        <v>294606.59999999998</v>
      </c>
      <c r="H133" s="4">
        <f>H6+H8+H10+H18+H21+H26+H27+H28+H32+H35+H36+H46+H51+H106+H108+H110+H112</f>
        <v>283380.5</v>
      </c>
    </row>
    <row r="134" spans="1:19" ht="15.75" customHeight="1" x14ac:dyDescent="0.2">
      <c r="A134" s="1"/>
      <c r="B134" s="46" t="s">
        <v>13</v>
      </c>
      <c r="C134" s="46"/>
      <c r="D134" s="6">
        <f>D33+D43+D81+D109+D127+D128</f>
        <v>202818.72</v>
      </c>
      <c r="E134" s="7">
        <f>E9+E13+E33+E82+E95+E100+E109+E124+E128+E132+8384</f>
        <v>593365.81400000013</v>
      </c>
      <c r="F134" s="6">
        <f>F7+F9+F11+F33+F81+F109-55261</f>
        <v>471735.45000000007</v>
      </c>
      <c r="G134" s="4">
        <v>99514.5</v>
      </c>
      <c r="H134" s="4">
        <f>H9+H11+H33+H81+H109</f>
        <v>99514.5</v>
      </c>
    </row>
    <row r="135" spans="1:19" ht="14.25" customHeight="1" x14ac:dyDescent="0.2">
      <c r="A135" s="1"/>
      <c r="B135" s="46" t="s">
        <v>61</v>
      </c>
      <c r="C135" s="46"/>
      <c r="D135" s="6">
        <f>D129</f>
        <v>1246.92</v>
      </c>
      <c r="E135" s="7">
        <f>39923.9-8384+E129</f>
        <v>34995.756000000001</v>
      </c>
      <c r="F135" s="6">
        <v>55261</v>
      </c>
      <c r="G135" s="4">
        <v>63647</v>
      </c>
      <c r="H135" s="4">
        <v>0</v>
      </c>
    </row>
    <row r="136" spans="1:19" ht="15.75" customHeight="1" thickBot="1" x14ac:dyDescent="0.25">
      <c r="A136" s="2"/>
      <c r="B136" s="50" t="s">
        <v>14</v>
      </c>
      <c r="C136" s="50"/>
      <c r="D136" s="7">
        <f>D133+D134+D135</f>
        <v>1279181.8962899998</v>
      </c>
      <c r="E136" s="7">
        <f>SUM(E133:E135)</f>
        <v>1407027.5071700001</v>
      </c>
      <c r="F136" s="7">
        <f>SUM(F133:F135)</f>
        <v>973980.02884000004</v>
      </c>
      <c r="G136" s="4">
        <f>SUM(G133:G135)</f>
        <v>457768.1</v>
      </c>
      <c r="H136" s="4">
        <f>SUM(H133:H135)</f>
        <v>382895</v>
      </c>
    </row>
    <row r="137" spans="1:19" ht="15.75" x14ac:dyDescent="0.2">
      <c r="B137" s="25"/>
      <c r="C137" s="27"/>
      <c r="D137" s="25"/>
    </row>
    <row r="138" spans="1:19" x14ac:dyDescent="0.2">
      <c r="D138" s="28"/>
      <c r="E138" s="28"/>
      <c r="F138" s="28"/>
    </row>
    <row r="139" spans="1:19" x14ac:dyDescent="0.2">
      <c r="D139" s="29"/>
    </row>
    <row r="146" spans="4:4" x14ac:dyDescent="0.2">
      <c r="D146" s="30"/>
    </row>
    <row r="152" spans="4:4" x14ac:dyDescent="0.2">
      <c r="D152" s="29"/>
    </row>
    <row r="154" spans="4:4" x14ac:dyDescent="0.2">
      <c r="D154" s="29"/>
    </row>
    <row r="156" spans="4:4" x14ac:dyDescent="0.2">
      <c r="D156" s="31"/>
    </row>
    <row r="157" spans="4:4" x14ac:dyDescent="0.2">
      <c r="D157" s="29"/>
    </row>
  </sheetData>
  <sheetProtection selectLockedCells="1" selectUnlockedCells="1"/>
  <autoFilter ref="A4:G136"/>
  <mergeCells count="20">
    <mergeCell ref="B123:B124"/>
    <mergeCell ref="B126:B132"/>
    <mergeCell ref="B135:C135"/>
    <mergeCell ref="B136:C136"/>
    <mergeCell ref="B134:C134"/>
    <mergeCell ref="B133:C133"/>
    <mergeCell ref="A5:A120"/>
    <mergeCell ref="B21:B24"/>
    <mergeCell ref="B50:B93"/>
    <mergeCell ref="B107:B109"/>
    <mergeCell ref="B25:B45"/>
    <mergeCell ref="B116:B121"/>
    <mergeCell ref="B47:B49"/>
    <mergeCell ref="B5:B20"/>
    <mergeCell ref="B2:C2"/>
    <mergeCell ref="C3:C4"/>
    <mergeCell ref="B3:B4"/>
    <mergeCell ref="D3:H3"/>
    <mergeCell ref="D1:H1"/>
    <mergeCell ref="A3:A4"/>
  </mergeCells>
  <phoneticPr fontId="0" type="noConversion"/>
  <pageMargins left="0.25" right="0.25" top="0.75" bottom="0.75" header="0.3" footer="0.3"/>
  <pageSetup paperSize="9" scale="4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Лаврентьева Татьяна Вячеславовна</cp:lastModifiedBy>
  <cp:lastPrinted>2024-03-20T09:39:39Z</cp:lastPrinted>
  <dcterms:created xsi:type="dcterms:W3CDTF">2010-12-22T06:46:26Z</dcterms:created>
  <dcterms:modified xsi:type="dcterms:W3CDTF">2024-03-20T09:41:27Z</dcterms:modified>
</cp:coreProperties>
</file>