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5370" windowWidth="19095" windowHeight="5940"/>
  </bookViews>
  <sheets>
    <sheet name="Лист1" sheetId="2" r:id="rId1"/>
  </sheets>
  <definedNames>
    <definedName name="_xlnm._FilterDatabase" localSheetId="0" hidden="1">Лист1!$A$4:$F$164</definedName>
  </definedNames>
  <calcPr calcId="145621"/>
</workbook>
</file>

<file path=xl/calcChain.xml><?xml version="1.0" encoding="utf-8"?>
<calcChain xmlns="http://schemas.openxmlformats.org/spreadsheetml/2006/main">
  <c r="E53" i="2" l="1"/>
  <c r="E52" i="2"/>
  <c r="E154" i="2"/>
  <c r="E21" i="2"/>
  <c r="E163" i="2"/>
  <c r="F53" i="2"/>
  <c r="F70" i="2"/>
  <c r="E106" i="2"/>
  <c r="E7" i="2"/>
  <c r="E13" i="2"/>
  <c r="E17" i="2"/>
  <c r="E158" i="2"/>
  <c r="F50" i="2"/>
  <c r="F42" i="2"/>
  <c r="E42" i="2"/>
  <c r="E50" i="2"/>
  <c r="G21" i="2"/>
  <c r="F163" i="2"/>
  <c r="G163" i="2"/>
  <c r="F52" i="2"/>
  <c r="F154" i="2"/>
  <c r="G52" i="2"/>
  <c r="G154" i="2"/>
  <c r="D36" i="2"/>
  <c r="F13" i="2"/>
  <c r="G13" i="2"/>
  <c r="E6" i="2"/>
  <c r="F6" i="2"/>
  <c r="F18" i="2"/>
  <c r="F162" i="2"/>
  <c r="F164" i="2"/>
  <c r="G6" i="2"/>
  <c r="D52" i="2"/>
  <c r="D154" i="2"/>
  <c r="D21" i="2"/>
  <c r="D20" i="2"/>
  <c r="D13" i="2"/>
  <c r="D163" i="2"/>
  <c r="D6" i="2"/>
  <c r="D42" i="2"/>
  <c r="D50" i="2"/>
  <c r="C21" i="2"/>
  <c r="C40" i="2"/>
  <c r="F21" i="2"/>
  <c r="C163" i="2"/>
  <c r="F40" i="2"/>
  <c r="C18" i="2"/>
  <c r="C116" i="2"/>
  <c r="C158" i="2"/>
  <c r="C37" i="2"/>
  <c r="C50" i="2"/>
  <c r="C162" i="2"/>
  <c r="C164" i="2"/>
  <c r="E161" i="2"/>
  <c r="C161" i="2"/>
  <c r="D161" i="2"/>
  <c r="C52" i="2"/>
  <c r="C154" i="2"/>
  <c r="G18" i="2"/>
  <c r="G162" i="2"/>
  <c r="G164" i="2"/>
  <c r="D40" i="2"/>
  <c r="D18" i="2"/>
  <c r="D162" i="2"/>
  <c r="D164" i="2"/>
  <c r="E18" i="2"/>
  <c r="E162" i="2"/>
  <c r="E164" i="2"/>
  <c r="E20" i="2"/>
  <c r="E40" i="2"/>
</calcChain>
</file>

<file path=xl/sharedStrings.xml><?xml version="1.0" encoding="utf-8"?>
<sst xmlns="http://schemas.openxmlformats.org/spreadsheetml/2006/main" count="155" uniqueCount="137">
  <si>
    <t>Наименование мероприятий</t>
  </si>
  <si>
    <t>№ п/п</t>
  </si>
  <si>
    <t xml:space="preserve">Перечень основных мероприятий Подпрограммы </t>
  </si>
  <si>
    <t>Всего по подпрограмме:</t>
  </si>
  <si>
    <t>Итого (местный бюджет):</t>
  </si>
  <si>
    <t>Итого (областной бюджет):</t>
  </si>
  <si>
    <t>Содержание улично-дорожной сети общего пользования местного значения и сооружений на ней, в том числе автомобильных дорог общего пользования местного значения и сооружений на них, относящихся к муниципальной собственности</t>
  </si>
  <si>
    <t>Внедрение и содержание технических средств, организация и регулирование дорожного движения в муниципальном образовании</t>
  </si>
  <si>
    <t>Проектирование, строительство (реконструкция) и капитальный ремонт улично-дорожной сети общего пользования местного значения и сооружений на ней, в том числе автомобильных дорог общего пользования местного значения и сооружений на них</t>
  </si>
  <si>
    <t>Ремонт автомобильных дорог местного значения и сооружений на них, относящихся к муниципальной собственности</t>
  </si>
  <si>
    <t>Капитальный ремонт и ремонт дворовых территорий многоквартирных домов, проездов к дворовым территориям многоквартирных домов</t>
  </si>
  <si>
    <t>Ремонт автомобильных дорог местного значения и сооружений на них, относящихся к муниципальной собственности, в том числе:</t>
  </si>
  <si>
    <t>Проектирование, строительство (реконструкция) и капитальный ремонт улично-дорожной сети общего пользования местного значения и сооружений на ней, в том числе автомобильных дорог общего пользования местного значения и сооружений на них (осуществление строительного контроля и технического надзора), в том числе:</t>
  </si>
  <si>
    <t>оплата за электроэнергию светофорных объектов</t>
  </si>
  <si>
    <t>монтаж световозвращающих знаков</t>
  </si>
  <si>
    <t>техническое обслуживание дорожных светофорных объектов</t>
  </si>
  <si>
    <t>очистка дорог частного сектора в зимний период</t>
  </si>
  <si>
    <t>очистка подъездных путей к контейнерным площадкам</t>
  </si>
  <si>
    <t xml:space="preserve">Субсидия МБУ ЗГО "Благоустройство" на выполнение муниципального задания </t>
  </si>
  <si>
    <t>вывоз снега с автомобильных дорог</t>
  </si>
  <si>
    <t>паспортизация автомобильных дорог</t>
  </si>
  <si>
    <t xml:space="preserve">областной бюджет </t>
  </si>
  <si>
    <t>Замена водопропускной трубы под автомобильной  дорогой и устройство ливневой канализации на ул. Таганайская</t>
  </si>
  <si>
    <t>обустройство пешеходных переходов</t>
  </si>
  <si>
    <t>устройство искусственных неровностей</t>
  </si>
  <si>
    <t>нанесение дорожной разметки</t>
  </si>
  <si>
    <t>Устройство лотков, подпорной стены, ливневой канализации, колодца у ДК «Булат»</t>
  </si>
  <si>
    <t>внедрение автомотизированной системы управления дорожным движением (коммуникатор, комплект специализированного программного обеспечения)</t>
  </si>
  <si>
    <t>Северо-Запад, I квартал, дом 16</t>
  </si>
  <si>
    <t>Ямочный ремонт "картами": площадь III-го Интернационала; ул. им. П.П. Аносова</t>
  </si>
  <si>
    <t>Устройство тротуара и заездного кармана ул. им. В.П. Чкалова, 2, ул. 50-летия Октября, дом 6; устройство тротуара на площади III-го Интернационала у театра "Омнибус"; Северо-Западного района и на поселке Строителей</t>
  </si>
  <si>
    <t>Ремонт тротуаров: Аллея Славы по ул. Таганайская; ул. Дачная; от ул. 40-летия Победы до МАДОУ "Детский сад № 29"; от ул. 30-летия Победы МАОУ СОШ № 10; ул. Чугуновская; от ул. Карла Маркса до моста через р. Чувашка</t>
  </si>
  <si>
    <t>Капитальный ремонт ливневой канализации по ул. 30-летия Победы</t>
  </si>
  <si>
    <t xml:space="preserve">Устройство водопропускной трубы по ул. 2-я Нагорная, ул. им. В.Г. Короленко, ул. Спецдревесины, ул. им. Г.В. Плеханова, ул. 2-я Лесопильная, ул. Железнодорожная, ул. им. Н.П. Полетаева, ул. им. Н.А. Некрасова </t>
  </si>
  <si>
    <t>Устройство асфальтового покрытия по ул. 40-летия Победы, дом 40, ул. им. П.А. Румянцева между домами 4, 6</t>
  </si>
  <si>
    <t>Устройство лотков и бордюрного камня вдоль автомобильной дороги напротив храма Александра Невского</t>
  </si>
  <si>
    <t>Ремонт плиточного покрытия по ул. им. Карла Маркса</t>
  </si>
  <si>
    <t>Ремонт пучин по ул. им. В.А. Серова, ул. Красноармейская</t>
  </si>
  <si>
    <t>Асфальтирование подъездного кармана остановки ФОК «Таганай», остановки на Северо-Западе, II квартал, у дома 22</t>
  </si>
  <si>
    <t>Ремонт заезда у остановки по ул. им. П.П. Аносова, дом 279</t>
  </si>
  <si>
    <t>Фрезерование асфальтобетонного покрытия на перегоне по пр. им. Ю.А. Гагарина – район Машзавода</t>
  </si>
  <si>
    <t>Приобретение коммунальной и дорожно-строительной техники, в том числе навесного оборудования</t>
  </si>
  <si>
    <t>Ремонт (асфальтирование) автомобильной дороги по ул. Таганайская</t>
  </si>
  <si>
    <t>Ремонт (асфальтирование) автомобильной дороги по ул. 30-летия Победы (от кольца Управления внутренних дел до гостиничного комплекса "Никольский")</t>
  </si>
  <si>
    <t>Ремонт (асфальтирование) автомобильной дороги по ул. 5-я Нижневокзальная</t>
  </si>
  <si>
    <t>Ремонт (асфальтирование) автомобильной дороги по ул. им. П.П. Аносова (300 метров)</t>
  </si>
  <si>
    <t>Ремонт (асфальтирование) автомобильной дороги по пр. им. Ю.А. Гагарина - район Машзавода (перегон)</t>
  </si>
  <si>
    <t>Ремонт (асфальтирование) автомобильной дороги по ул. им. П.П. Аносова от "Белого ключа" до разворотной площадки</t>
  </si>
  <si>
    <t>Ремонт (асфальтирование) автомобильной дороги по ул. Олимпийская</t>
  </si>
  <si>
    <t>Ремонт (асфальтирование) автомобильной дороги по ул. Ковшова</t>
  </si>
  <si>
    <t>Обустройство пешеходных переходов в соответствии с национальными стандартами, в том числе:</t>
  </si>
  <si>
    <t>ул. Таганайская, 1</t>
  </si>
  <si>
    <t>ул. им. Н.П. Полетаева, 4а</t>
  </si>
  <si>
    <t>ул. им. Н.А. Некрасова, 14</t>
  </si>
  <si>
    <t>пр. им. Ю.А. Гагарина, 5 линия, 4а</t>
  </si>
  <si>
    <t>ул. 40-летия Победы, 46а</t>
  </si>
  <si>
    <t>ул. им. Карла Маркса, 11</t>
  </si>
  <si>
    <t>пр. им. Ю.А. Гагарина, 5 линия, 9а</t>
  </si>
  <si>
    <t>ул. им. Карла Маркса, 51</t>
  </si>
  <si>
    <t>ул. им. П.П. Аносова, 269</t>
  </si>
  <si>
    <t>ул. им. П.П. Аносова, 275</t>
  </si>
  <si>
    <t>ул. Таганайская, 194а</t>
  </si>
  <si>
    <t>ул. им. П.П. Аносова, 12</t>
  </si>
  <si>
    <t>ул. Машиностроителей, 37</t>
  </si>
  <si>
    <t>ул. Верхне-Трактовая, 4а</t>
  </si>
  <si>
    <t>ул. им. М.Е. Кольцова, 1</t>
  </si>
  <si>
    <t>пр. им. Ю.А. Гагарина, 3-й м/р-н, 27</t>
  </si>
  <si>
    <t>ул. им. М.С. Урицкого, 5</t>
  </si>
  <si>
    <t>ул. им. М.С. Урицкого, 19а</t>
  </si>
  <si>
    <t>ул. им. Н.Г. Чернышевского, 15</t>
  </si>
  <si>
    <t>Ремонт (асфальтирование) автомобильной дороги по ул. им. П.П. Аносова 1 км. в сторону "Белого ключа"</t>
  </si>
  <si>
    <t>Содержание автомобильных дорог и инженерных сооружений на них, из них:</t>
  </si>
  <si>
    <t>поставка дорожных знаков, оцинкованных металлических стоек</t>
  </si>
  <si>
    <t>поставка и установка придорожных консолей для размещения на них дублирующих дорожных знаков</t>
  </si>
  <si>
    <t>местный бюджет, в том числе за счет софинансирования из местного бюджета</t>
  </si>
  <si>
    <t>Прочие ремонтные работы</t>
  </si>
  <si>
    <t>очистка подъездных путей к общеобразовательным учреждениям</t>
  </si>
  <si>
    <t>0,0</t>
  </si>
  <si>
    <t>Устройство тротуара по пр. им. Ю.А. Гагарина, 2 линия, дом 10 – 4 линия, дом 6. Ремонт тротуаров: на Северо-Западе, II квартал, от дома 24 в сторону дома 19; возле дома 13 на поселке Строителей; от пр. им. Ю.А. Гагарина, 8 линия, дом 20 до пр. им. Ю.А. Гагарина, 1 линия дом 23 (от автосервиса Тибет-АВТО до МРЭО ГИБДД); от телевышки; по ул. Ключевская в сторону ул. им. Я.М. Свердлова; у центральной библиотеки; по ул. Таганайская, 1-45 (в обе стороны); от СК «Металлург» до лестничного марша в сторону хоккейной коробки; по ул. им. Я.М. Свердлова, 74; от кв. Южноуральский, 1 до поворота на Белый ключ</t>
  </si>
  <si>
    <t xml:space="preserve">Асфальтирование межквартальной территории по ул. им. М.С. Урицкого, 15 </t>
  </si>
  <si>
    <t>Ремонт ливневой канализации по ул. им. В.И. Ленина напротив часового завода со стороны ДК «Булат»</t>
  </si>
  <si>
    <t>Ремонт ограждения пешеходной части на мосту через реку Ай</t>
  </si>
  <si>
    <t>Оказание услуг по осуществлению строительного контроля на ремонт автомобильной дороги по пр. им. Ю.А. Гагарина, 1 линия</t>
  </si>
  <si>
    <t>Внедрение и содержание технических средств организации и регулирования дорожного движения, в том числе:</t>
  </si>
  <si>
    <t>местный бюджет, из них:</t>
  </si>
  <si>
    <t>Устройство ливневой канализации по ул. им. А.С. Щербакова, 45</t>
  </si>
  <si>
    <t>текущее содержание автомобильных дорог и инженерных сооружений (тротуаров, дорожек)</t>
  </si>
  <si>
    <t>Содержание автомобильных дорог и инженерных сооружений на них за счет средств областного бюджета, из них:</t>
  </si>
  <si>
    <t>техническое обслуживание, установка, ремонт и замена дорожных знаков</t>
  </si>
  <si>
    <t>прочие работы</t>
  </si>
  <si>
    <t>изготовление, установка и техническое обслуживание пешеходных ограждений</t>
  </si>
  <si>
    <t>устройство и содержание средств регулирования дорожного движения, в том числе за счет софинансирования из местного бюджета</t>
  </si>
  <si>
    <t>Прочие работы</t>
  </si>
  <si>
    <t xml:space="preserve">Асфальтирование автомобильной дороги по ул. им. Н.А. некрасова, замена водопроводной трубы под автодорогой по ул. Им. Н.П. полетаева и участка ливневой канализации под автодорогой по ул. им. Н.А. Некрасова </t>
  </si>
  <si>
    <t>Асфальтирование автомобильной дороги по ул. 40-летия Победы (от дома № 16 до разворотной площадки в 5-м микрорайоне)</t>
  </si>
  <si>
    <t>Асфальтирование автомобильной дороги по ул. 1-я Нагорная к школе № 20, межквартального проезда к пр. им. Ю.А. Гагарина, 4 линия, 1 (мимо ИЦИЛа), пр. им. ЮА Гагарина, с 1 линии, 9 до 8 линии, 8, ул. Советская)</t>
  </si>
  <si>
    <t>Обследование объектов дорожной инфраструктуры в целях проведения капитального ремонта (трамвайный мост вдоль автомобильной дороги через реку Ай; подпорная стенка между ул. Таганайская, 198 и квартал Медик; мост через реку Веселовка)</t>
  </si>
  <si>
    <t>Ремонт (асфальтирование) автомобильной дороги пр. им. Ю.А. Гагарина (от дома 6б до остановки пос. Красная горка в сторону кольца УВД)</t>
  </si>
  <si>
    <t>Ремонт автомобильной дороги по ул. 30-летия Победы (от гостиничного комплекса "Никольский" до Петровского моста)</t>
  </si>
  <si>
    <t>Асфальтирование автомобильной дороги от ул. им. В.П. Чкалова до кв. Березовая Роща</t>
  </si>
  <si>
    <t>Асфальтирование автомобильной дороги ул. им. В.И. Ленина; Асфальтирование автомобильной дороги ул. им. В.И. Ленина</t>
  </si>
  <si>
    <t>Капитальный ремонт моста по ул. им. А.А. Фадеева</t>
  </si>
  <si>
    <t>Капитальный ремонт подпорной стены по ул. им. И.С. Тургенева</t>
  </si>
  <si>
    <t>Ямочный ремонт автомобильных дорог: ул. Спецдревесины; ул. 2-я Нагорная; пос. 6 жил. участок; ул. им. Г.В. Плеханова; ул. им. В.А. Серова; ул. 2-я Лесопильная; ул. им. В.Г. Короленко, площадь III-го Интернационала; ул. им. П.П. Аносова; Ул. им. Максима Горького (въезд во двор со стороны рынка «Новый»), Участок дороги от магазина «Владомир» до ул. Садовой, Участок автомобильной дороги от здания № 35 «Б» 3-й м/р-н пр. им. Ю.А. Гагарина до ГСК «Автолюбитель», Участок межквартальной дороги по ул. им. П.А. Румянцева, дом № 7 и № 19, Участок дороги по ул. 40-летия Победы от дома № 50А до дома № 58, 5-й микрорайон, Участок дороги от площади III-го Интернационала до вагонного депо, Участок дороги напротив кондитерской фабрики, Пр. им. Ю.А. Гагарина, 3-й м/р-н, д. 37 (подъездной путь к дому), Перекресток возле проходной машзавода, Ремонт дорожного полотна вдоль забора детского сада № 76, граничащего с домами 1, 3, 1а, 1б по ул. им. А.Н. Островского, Ул. Златоустовская, 2А (остановочный комплекс ТРК «АГАТ»), От пр. им. Ю.А. Гагарина, 1 линия, дом 9 до пр. 30-летия Победы, Ул. Карла Маркса от дома 45 до дома 51</t>
  </si>
  <si>
    <t>Ямочный ремонт автомобильных дорог: ул. Олимпийская; пр. 30-летия Победы (от гостиничного комплекса "Никольский" до водной станции);   ул. им. Максима Горького;  пр. им. Ю.А. Гагарина, 1 линия; ул. 40-летия Победы; ул. им. В.И. Ленина; ул. им. П.А. Румянцева; ул. Советская; ул. им. Я.М. Свердлова; ул. им. А.С. Щербакова; ул. Генераторная; ул. Строителей; кусинское шоссе до знака «Златоуст»; ул. им. Н.Г. Чернышевского; ул. Златоустовская; пр-д Профсоюзов; ул. Косотурская; ул. им. Г.В. Плеханова; ул. им. И.Ф. Лапшина; ул. Н.Б. Скворцова</t>
  </si>
  <si>
    <t>Ямочный ремонт автомобильных дорог: Автодорога на пересечении ул. Дворцовая и ул. им. И.И. Шишкина, Ул. 4-я Нижне-Вокзальная, д. 4; Ул. Красноармейская, д. 29;
Поворот с ул. им. В.И. Ленина, д. 70 к ул. 1-я Одинарная; Ул. Олимпийская, 2А (в районе магазина «Усадьба»); Ул. им. И.И. Шишкина от спуска к ул. 40-летия Победы до пересечения ул. им. И.И. Шишкина и ул. Дворцовая; Участок дороги между домом № 30 по ул. Дворцовая и домом № 17 по ул. им. И.И. Шишкина; Ул. им. Н.Г. Чернышевского; Выезд со двора между домами № 4 и № 5 по 8 линии пр. им. Ю.А. Гагарина на автомобильную дорогу; Пр. им. Ю.А. Гагарина, 3-й м/р-н пешеходная дорожка от контейнерной площадки между домами № 27 и № 28 к магазину «Монетка»; Северо-Запад, II квартал, д. 17; ул. Трудовая;  Поворот с ул. 50-летия Октября на ул. им. В.П. Чкалова; Пос. Строителей, д. 9 от церкви по спуску вниз до кв. им. А.М. Матросова; Межквартальный проезд пр. им. Ю.А. Гагарина, 3-й м/р-н от дома № 21 до дома № 23; Сопряжение моста и последующий участок дороги до карьера Кусинское шоссе; Ул. 2-я Закаменская на повороте к МБУ ЗГО «Благоустройство»; Проезд к дому по ул. 40-летия Победы за магазином «Татарский»;
Пос. Айский к дому № 4; Дорога по маршруту пос. Балашиха; Ул. 6-я Демидовская от дома № 39 до дома № 50; Заезд во двор дома № 6 по ул. им. И.И. Шишкина</t>
  </si>
  <si>
    <t>Итого:</t>
  </si>
  <si>
    <t>устройство пешеходного перехода и подходного пути</t>
  </si>
  <si>
    <t xml:space="preserve">Капитальный ремонт подпорной стены на автомобильной дороге по ул. им. И.С. Тургенева </t>
  </si>
  <si>
    <t>Капитальный ремонт моста по ул. им. А.А. Фадеева, в том числе проектирование</t>
  </si>
  <si>
    <t>Ул. им. П.А. Румянцева, 93А</t>
  </si>
  <si>
    <t>Ремонт примыкания объездной автомобильной дороги с 5-го микрорайона к автомобильной дороге по ул. им. П.П. Аносова</t>
  </si>
  <si>
    <t xml:space="preserve">Асфальтирование автомобильной дороги по ул. им. Максима Горького </t>
  </si>
  <si>
    <t>Асфальтирование автомобильной дороги: Северо-Запад, II квартал от ТК «Настенька» до ул. И.М. Мельнова</t>
  </si>
  <si>
    <t>Асфальтирование автомобильной дороги по ул. им. М.С. Урицкого</t>
  </si>
  <si>
    <t>Асфальтирование автомобильной дороги по ул. им. В.И. Ленина</t>
  </si>
  <si>
    <t>Ямочный ремонт автомобильных дорог: ул. Большая Балашиха; ул. им. А.С. Грибоедова; объездная дорога (5-й микрорайон до ул. им. П.П. Аносова); от ул. им. И.М. Мельнова до телевышки; межквартальный проезд от ул. Чугуновская до ул. им. Ф.Ф. Сыромолотова; детский оздоровительный лагерь "Лесная сказка", "Горный"; межквартальные проезды по пр. им. Ю.А. Гагарина, Участок дороги между д. № 70 пос. Энергетиков (Красная горка) и пр. им. Ю.А. Гагарина, 3-мкр., д. 43Б (Сбербанк), Участок дороги по ул. им. Карла Маркса, дом № 2 на остановке «Архив», Участок дороги на Кусинском шоссе перед мостом через р. Ай, Участок дороги ул. им. Я.М. Свердлова между детскими садами № 144 и № 143, Дорожное полотно на участке от ИК-25 до поворота к зданию ООО «Стройтехника» вдоль объектов ООО «ЗЗБО», Участок дороги от ЮУрГУ до магазина «Магнит», Участок дороги от магазина «Крошка» до ул. им. Л.М. Доватора, от магазина «Крошка» до площадки для вывоза ТКО; ул. им. П.А. Румянцева; ул. им. Я.М. Свердлова; ул. им. Степана Разина - ул. им. Я.М. Свердлова; ул. им. Максима Горького; ул. им. М.С. Урицкого; ул. Базарная; Северо-Запад, II квартал (подъем от ТК "Настенька")</t>
  </si>
  <si>
    <t>устройство искусственных неровностей и удерживающих барьерных ограждений</t>
  </si>
  <si>
    <t>Ремонт (асфальтирование) автомобильной дороги по ул. им. П.П. Аносова (от пересечения трамвайных путей на перекрестке возле автомагазина «Карета» до дома № 28)</t>
  </si>
  <si>
    <t>Ремонт (асфальтирование) автомобильной дороги по ул. им. П.П. Аносова (от пересечения трамвайных путей на перекрестке возле автомагазина «Карета» до «Путепровода»)</t>
  </si>
  <si>
    <t>Ремонт (асфальтирование) автомобильной дороги по ул. Береговая Ветлужская, от дома № 84 до стадиона им. С.И. Ишмуратовой</t>
  </si>
  <si>
    <t>Ремонт участка автомобильной дороги от ул. 40-летия Победы, 50А до поворота к лыжно-биатлонному комплексу</t>
  </si>
  <si>
    <t>Устройство пешеходного тротуара от поворота к лыжно-биатлонному комплексу в сторону ул. 40-летия Победы, 50А</t>
  </si>
  <si>
    <t>текущее содержание автомобильных дорог пр. им. Ю.А. Гагарина и район Машзавода</t>
  </si>
  <si>
    <t>Ямочный ремонт</t>
  </si>
  <si>
    <t>Ремонт тротуаров и съездов</t>
  </si>
  <si>
    <t>Ремонт заездов и пешеходных подходов, парковочных пространств</t>
  </si>
  <si>
    <t>Ремонт (асфальтирование): пос. Центральный - пос. Салган; Северо-Запад, I квартал (у центрального теплового пункта 2: кв. Металлист, восточнее дома № 3)</t>
  </si>
  <si>
    <t>Устройство ливневой канализации: по ул. Им. П.П. Аносова в районе дома № 175 и ул. Щербакова в районе дома № 65</t>
  </si>
  <si>
    <t>Ремонт ливневых канализаций: у ТК "Лера"; по ул. 50 лет Октября, 12; по ул. А.С. Грибоедова в районе МАУ СОШ №2</t>
  </si>
  <si>
    <t>Строительство инженерной инфраструктуры поселка "Южная Балашиха" - ответственный исполнитель Администрация Златоустовского городского округа</t>
  </si>
  <si>
    <t>Строительство межквартальных дорог в квартале "Орловский" - ответственный исполнитель Администрация Златоустовского городского округа</t>
  </si>
  <si>
    <t>Строительство автодорожного путепровода тоннельного типа на перегоне Аносово-Златоуст, в районе 1937 км. - ответственный исполнитель Администрация Златоустовского городского округа</t>
  </si>
  <si>
    <t>Строительство инженерной инфраструктуры поселка Крымский в г. Златоусте (Планевище) - ответственный исполнитель Администрация Златоустовского городского округа</t>
  </si>
  <si>
    <t>Ремонт трамвайного переезда пр. Мира – пр. им. Ю.А. Гагарина (объездная у здания Межрайонной инспекции ФНС)</t>
  </si>
  <si>
    <t>Объем финансирования на реализацию мероприятий Подпрограммы, тыс. рублей</t>
  </si>
  <si>
    <t>Приложение 1                                                                                                                         к Подпрограмме "Организация дорожной деятельности                                  в Златоустовском городском округе"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</si>
</sst>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98" formatCode="#,##0.000"/>
    <numFmt numFmtId="200" formatCode="#,##0.00000"/>
    <numFmt numFmtId="202" formatCode="#,##0.0000"/>
    <numFmt numFmtId="203" formatCode="#,##0.0"/>
  </numFmts>
  <fonts count="4" x14ac:knownFonts="1">
    <font>
      <sz val="10"/>
      <name val="Arial"/>
    </font>
    <font>
      <sz val="12"/>
      <name val="Times New Roman"/>
      <family val="1"/>
      <charset val="204"/>
    </font>
    <font>
      <sz val="10"/>
      <name val="Arial"/>
      <family val="2"/>
      <charset val="204"/>
    </font>
    <font>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1" xfId="0" applyFont="1" applyFill="1" applyBorder="1" applyAlignment="1">
      <alignment horizontal="center" vertical="center"/>
    </xf>
    <xf numFmtId="0" fontId="1" fillId="2" borderId="1" xfId="0" applyFont="1" applyFill="1" applyBorder="1" applyAlignment="1">
      <alignment vertical="center" wrapText="1"/>
    </xf>
    <xf numFmtId="4" fontId="1" fillId="2" borderId="1" xfId="0" applyNumberFormat="1" applyFont="1" applyFill="1" applyBorder="1" applyAlignment="1">
      <alignment horizontal="center" vertical="center"/>
    </xf>
    <xf numFmtId="203" fontId="1" fillId="0" borderId="1" xfId="0" applyNumberFormat="1" applyFont="1" applyFill="1" applyBorder="1" applyAlignment="1">
      <alignment horizontal="center" vertical="center"/>
    </xf>
    <xf numFmtId="0" fontId="1" fillId="0" borderId="1" xfId="0" applyFont="1" applyFill="1" applyBorder="1" applyAlignment="1">
      <alignment horizontal="center"/>
    </xf>
    <xf numFmtId="203" fontId="1" fillId="2" borderId="1" xfId="0" applyNumberFormat="1" applyFont="1" applyFill="1" applyBorder="1" applyAlignment="1">
      <alignment horizontal="center" vertical="center"/>
    </xf>
    <xf numFmtId="0" fontId="1" fillId="0" borderId="1" xfId="0" applyFont="1" applyBorder="1" applyAlignment="1">
      <alignment horizontal="justify" vertical="center" wrapText="1"/>
    </xf>
    <xf numFmtId="0" fontId="1" fillId="0" borderId="3" xfId="0" applyFont="1" applyBorder="1" applyAlignment="1">
      <alignment horizontal="justify" vertical="center" wrapText="1"/>
    </xf>
    <xf numFmtId="203" fontId="1" fillId="0" borderId="1" xfId="0" applyNumberFormat="1" applyFont="1" applyFill="1" applyBorder="1" applyAlignment="1">
      <alignment horizontal="center"/>
    </xf>
    <xf numFmtId="203" fontId="1" fillId="2" borderId="2" xfId="0" applyNumberFormat="1" applyFont="1" applyFill="1" applyBorder="1" applyAlignment="1">
      <alignment horizontal="center" vertical="center"/>
    </xf>
    <xf numFmtId="203" fontId="1" fillId="2" borderId="3" xfId="0" applyNumberFormat="1" applyFont="1" applyFill="1" applyBorder="1" applyAlignment="1">
      <alignment horizontal="center" vertical="center"/>
    </xf>
    <xf numFmtId="203" fontId="1" fillId="0" borderId="2" xfId="0" applyNumberFormat="1" applyFont="1" applyFill="1" applyBorder="1" applyAlignment="1">
      <alignment horizontal="center" vertical="center"/>
    </xf>
    <xf numFmtId="203" fontId="1" fillId="0" borderId="3" xfId="0" applyNumberFormat="1" applyFont="1" applyFill="1" applyBorder="1" applyAlignment="1">
      <alignment horizontal="center" vertical="center"/>
    </xf>
    <xf numFmtId="203" fontId="1" fillId="2" borderId="1" xfId="0" applyNumberFormat="1" applyFont="1" applyFill="1" applyBorder="1" applyAlignment="1">
      <alignment horizontal="right" vertical="center" wrapText="1"/>
    </xf>
    <xf numFmtId="203" fontId="1" fillId="2" borderId="1" xfId="0" applyNumberFormat="1" applyFont="1" applyFill="1" applyBorder="1" applyAlignment="1">
      <alignment horizontal="right" vertical="center" wrapText="1"/>
    </xf>
    <xf numFmtId="0" fontId="1"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xf numFmtId="0" fontId="2" fillId="0" borderId="0" xfId="0" applyFont="1" applyFill="1" applyBorder="1"/>
    <xf numFmtId="0" fontId="3" fillId="2" borderId="0" xfId="0" applyFont="1" applyFill="1" applyBorder="1" applyAlignment="1">
      <alignment horizont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xf>
    <xf numFmtId="203" fontId="1" fillId="2" borderId="1" xfId="0" applyNumberFormat="1" applyFont="1" applyFill="1" applyBorder="1" applyAlignment="1">
      <alignment horizontal="left" vertical="center" wrapText="1"/>
    </xf>
    <xf numFmtId="202" fontId="1" fillId="2" borderId="1" xfId="0" applyNumberFormat="1" applyFont="1" applyFill="1" applyBorder="1" applyAlignment="1">
      <alignment horizontal="center" vertical="center"/>
    </xf>
    <xf numFmtId="198" fontId="1" fillId="2" borderId="1" xfId="0" applyNumberFormat="1" applyFont="1" applyFill="1" applyBorder="1" applyAlignment="1">
      <alignment horizontal="center" vertical="center"/>
    </xf>
    <xf numFmtId="200" fontId="1" fillId="2" borderId="1" xfId="0" applyNumberFormat="1" applyFont="1" applyFill="1" applyBorder="1" applyAlignment="1">
      <alignment horizontal="center" vertical="center"/>
    </xf>
    <xf numFmtId="203" fontId="1" fillId="2" borderId="1" xfId="0" applyNumberFormat="1" applyFont="1" applyFill="1" applyBorder="1" applyAlignment="1">
      <alignment horizontal="center" vertical="center" wrapText="1"/>
    </xf>
    <xf numFmtId="200"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203" fontId="1" fillId="0" borderId="1" xfId="0" applyNumberFormat="1" applyFont="1" applyFill="1" applyBorder="1" applyAlignment="1">
      <alignment horizontal="center" vertical="center" wrapText="1"/>
    </xf>
    <xf numFmtId="203" fontId="1" fillId="2" borderId="4" xfId="0" applyNumberFormat="1" applyFont="1" applyFill="1" applyBorder="1" applyAlignment="1">
      <alignment horizontal="center" vertical="center" wrapText="1"/>
    </xf>
    <xf numFmtId="203" fontId="1" fillId="2" borderId="5" xfId="0" applyNumberFormat="1" applyFont="1" applyFill="1" applyBorder="1" applyAlignment="1">
      <alignment horizontal="center" vertical="center" wrapText="1"/>
    </xf>
    <xf numFmtId="203" fontId="1" fillId="2" borderId="6" xfId="0" applyNumberFormat="1" applyFont="1" applyFill="1" applyBorder="1" applyAlignment="1">
      <alignment horizontal="center" vertical="center" wrapText="1"/>
    </xf>
    <xf numFmtId="202" fontId="1" fillId="2" borderId="1" xfId="0" applyNumberFormat="1" applyFont="1" applyFill="1" applyBorder="1" applyAlignment="1">
      <alignment horizontal="center" vertical="center" wrapText="1"/>
    </xf>
    <xf numFmtId="203" fontId="1" fillId="3" borderId="1" xfId="0" applyNumberFormat="1" applyFont="1" applyFill="1" applyBorder="1" applyAlignment="1">
      <alignment horizontal="center" vertical="center"/>
    </xf>
    <xf numFmtId="198"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vertical="center" wrapText="1"/>
    </xf>
    <xf numFmtId="49" fontId="1" fillId="2" borderId="1" xfId="0" applyNumberFormat="1" applyFont="1" applyFill="1" applyBorder="1" applyAlignment="1">
      <alignment horizontal="left" vertical="center" wrapText="1"/>
    </xf>
    <xf numFmtId="202" fontId="1" fillId="2" borderId="1" xfId="0" applyNumberFormat="1" applyFont="1" applyFill="1" applyBorder="1" applyAlignment="1">
      <alignment horizontal="center" vertical="center" wrapText="1"/>
    </xf>
    <xf numFmtId="203" fontId="1" fillId="2" borderId="2" xfId="0" applyNumberFormat="1" applyFont="1" applyFill="1" applyBorder="1" applyAlignment="1">
      <alignment horizontal="left" vertical="center" wrapText="1"/>
    </xf>
    <xf numFmtId="203" fontId="1" fillId="2" borderId="1" xfId="0" applyNumberFormat="1" applyFont="1" applyFill="1" applyBorder="1" applyAlignment="1">
      <alignment vertical="center"/>
    </xf>
    <xf numFmtId="49" fontId="1" fillId="2" borderId="1" xfId="0" applyNumberFormat="1" applyFont="1" applyFill="1" applyBorder="1" applyAlignment="1">
      <alignment horizontal="center" vertical="center" wrapText="1"/>
    </xf>
    <xf numFmtId="203" fontId="1" fillId="2" borderId="1" xfId="0" applyNumberFormat="1" applyFont="1" applyFill="1" applyBorder="1" applyAlignment="1">
      <alignment vertical="center" wrapText="1"/>
    </xf>
    <xf numFmtId="4" fontId="1" fillId="0" borderId="1" xfId="0" applyNumberFormat="1" applyFont="1" applyFill="1" applyBorder="1" applyAlignment="1">
      <alignment horizontal="center" vertical="center" wrapText="1"/>
    </xf>
    <xf numFmtId="4" fontId="2" fillId="2" borderId="0" xfId="0" applyNumberFormat="1" applyFont="1" applyFill="1"/>
    <xf numFmtId="0" fontId="2" fillId="2" borderId="0" xfId="0" applyFont="1" applyFill="1"/>
    <xf numFmtId="203" fontId="1" fillId="2" borderId="0" xfId="0" applyNumberFormat="1" applyFont="1" applyFill="1" applyBorder="1" applyAlignment="1">
      <alignment horizontal="center" vertical="center"/>
    </xf>
    <xf numFmtId="203" fontId="1" fillId="0" borderId="0" xfId="0" applyNumberFormat="1" applyFont="1" applyFill="1" applyBorder="1" applyAlignment="1">
      <alignment horizontal="center" vertical="center"/>
    </xf>
    <xf numFmtId="0" fontId="1" fillId="0" borderId="0" xfId="0" applyFont="1" applyBorder="1" applyAlignment="1">
      <alignment horizontal="justify" vertical="center" wrapText="1"/>
    </xf>
    <xf numFmtId="203" fontId="1" fillId="2" borderId="1" xfId="0" applyNumberFormat="1" applyFont="1" applyFill="1" applyBorder="1" applyAlignment="1">
      <alignment horizontal="center" vertical="center" wrapText="1"/>
    </xf>
    <xf numFmtId="203" fontId="1" fillId="2" borderId="1" xfId="0" applyNumberFormat="1" applyFont="1" applyFill="1" applyBorder="1" applyAlignment="1">
      <alignment horizontal="center" vertical="center"/>
    </xf>
    <xf numFmtId="203" fontId="1" fillId="0" borderId="1"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tabSelected="1" view="pageBreakPreview" zoomScaleNormal="90" zoomScaleSheetLayoutView="100" workbookViewId="0">
      <pane xSplit="2" ySplit="5" topLeftCell="C158" activePane="bottomRight" state="frozen"/>
      <selection pane="topRight" activeCell="E1" sqref="E1"/>
      <selection pane="bottomLeft" activeCell="A13" sqref="A13"/>
      <selection pane="bottomRight" sqref="A1:G164"/>
    </sheetView>
  </sheetViews>
  <sheetFormatPr defaultRowHeight="12.75" x14ac:dyDescent="0.2"/>
  <cols>
    <col min="1" max="1" width="6.28515625" style="18" customWidth="1"/>
    <col min="2" max="2" width="89.42578125" style="18" customWidth="1"/>
    <col min="3" max="3" width="18.85546875" style="46" customWidth="1"/>
    <col min="4" max="4" width="18.42578125" style="18" customWidth="1"/>
    <col min="5" max="5" width="20.5703125" style="18" customWidth="1"/>
    <col min="6" max="6" width="13.28515625" style="18" customWidth="1"/>
    <col min="7" max="7" width="12.7109375" style="18" customWidth="1"/>
    <col min="8" max="16384" width="9.140625" style="18"/>
  </cols>
  <sheetData>
    <row r="1" spans="1:7" ht="79.5" customHeight="1" x14ac:dyDescent="0.3">
      <c r="B1" s="19"/>
      <c r="C1" s="20" t="s">
        <v>136</v>
      </c>
      <c r="D1" s="20"/>
      <c r="E1" s="20"/>
      <c r="F1" s="20"/>
      <c r="G1" s="20"/>
    </row>
    <row r="2" spans="1:7" ht="33.75" customHeight="1" x14ac:dyDescent="0.2">
      <c r="A2" s="17" t="s">
        <v>2</v>
      </c>
      <c r="B2" s="17"/>
      <c r="C2" s="17"/>
      <c r="D2" s="17"/>
      <c r="E2" s="17"/>
    </row>
    <row r="3" spans="1:7" ht="33" customHeight="1" x14ac:dyDescent="0.2">
      <c r="A3" s="16" t="s">
        <v>1</v>
      </c>
      <c r="B3" s="16" t="s">
        <v>0</v>
      </c>
      <c r="C3" s="16" t="s">
        <v>135</v>
      </c>
      <c r="D3" s="16"/>
      <c r="E3" s="16"/>
      <c r="F3" s="16"/>
      <c r="G3" s="16"/>
    </row>
    <row r="4" spans="1:7" ht="21.75" customHeight="1" x14ac:dyDescent="0.2">
      <c r="A4" s="16"/>
      <c r="B4" s="16"/>
      <c r="C4" s="21">
        <v>2021</v>
      </c>
      <c r="D4" s="1">
        <v>2022</v>
      </c>
      <c r="E4" s="1">
        <v>2023</v>
      </c>
      <c r="F4" s="1">
        <v>2024</v>
      </c>
      <c r="G4" s="1">
        <v>2025</v>
      </c>
    </row>
    <row r="5" spans="1:7" ht="50.25" customHeight="1" x14ac:dyDescent="0.2">
      <c r="A5" s="22">
        <v>1</v>
      </c>
      <c r="B5" s="31" t="s">
        <v>6</v>
      </c>
      <c r="C5" s="32"/>
      <c r="D5" s="32"/>
      <c r="E5" s="32"/>
      <c r="F5" s="32"/>
      <c r="G5" s="33"/>
    </row>
    <row r="6" spans="1:7" ht="22.5" customHeight="1" x14ac:dyDescent="0.2">
      <c r="A6" s="22"/>
      <c r="B6" s="23" t="s">
        <v>71</v>
      </c>
      <c r="C6" s="24">
        <v>27170.530500000001</v>
      </c>
      <c r="D6" s="6">
        <f>SUM(D7:D12)</f>
        <v>56634.3</v>
      </c>
      <c r="E6" s="25">
        <f>SUM(E7:E12)</f>
        <v>67177.074999999983</v>
      </c>
      <c r="F6" s="6">
        <f>SUM(F7:F12)</f>
        <v>60458</v>
      </c>
      <c r="G6" s="6">
        <f>SUM(G7:G12)</f>
        <v>60458</v>
      </c>
    </row>
    <row r="7" spans="1:7" ht="33" customHeight="1" x14ac:dyDescent="0.2">
      <c r="A7" s="22"/>
      <c r="B7" s="23" t="s">
        <v>86</v>
      </c>
      <c r="C7" s="24">
        <v>21770.197100000001</v>
      </c>
      <c r="D7" s="24">
        <v>51013.421490000001</v>
      </c>
      <c r="E7" s="26">
        <f>59577.61749+0.095</f>
        <v>59577.712489999998</v>
      </c>
      <c r="F7" s="6">
        <v>52558</v>
      </c>
      <c r="G7" s="4">
        <v>52558</v>
      </c>
    </row>
    <row r="8" spans="1:7" ht="20.25" customHeight="1" x14ac:dyDescent="0.2">
      <c r="A8" s="22"/>
      <c r="B8" s="23" t="s">
        <v>16</v>
      </c>
      <c r="C8" s="24">
        <v>2024.4324999999999</v>
      </c>
      <c r="D8" s="26">
        <v>3834.9125899999999</v>
      </c>
      <c r="E8" s="26">
        <v>4288.1583899999996</v>
      </c>
      <c r="F8" s="4">
        <v>2564</v>
      </c>
      <c r="G8" s="4">
        <v>2564</v>
      </c>
    </row>
    <row r="9" spans="1:7" ht="21" customHeight="1" x14ac:dyDescent="0.2">
      <c r="A9" s="22"/>
      <c r="B9" s="23" t="s">
        <v>17</v>
      </c>
      <c r="C9" s="26">
        <v>462.20177999999999</v>
      </c>
      <c r="D9" s="26">
        <v>1260.8228899999999</v>
      </c>
      <c r="E9" s="26">
        <v>2228.3584999999998</v>
      </c>
      <c r="F9" s="4">
        <v>1347</v>
      </c>
      <c r="G9" s="4">
        <v>1347</v>
      </c>
    </row>
    <row r="10" spans="1:7" ht="20.25" customHeight="1" x14ac:dyDescent="0.2">
      <c r="A10" s="22"/>
      <c r="B10" s="23" t="s">
        <v>19</v>
      </c>
      <c r="C10" s="6">
        <v>0</v>
      </c>
      <c r="D10" s="6">
        <v>0</v>
      </c>
      <c r="E10" s="6">
        <v>0</v>
      </c>
      <c r="F10" s="4">
        <v>2000</v>
      </c>
      <c r="G10" s="4">
        <v>2000</v>
      </c>
    </row>
    <row r="11" spans="1:7" ht="21.75" customHeight="1" x14ac:dyDescent="0.2">
      <c r="A11" s="22"/>
      <c r="B11" s="23" t="s">
        <v>76</v>
      </c>
      <c r="C11" s="6">
        <v>0</v>
      </c>
      <c r="D11" s="26">
        <v>525.14302999999995</v>
      </c>
      <c r="E11" s="26">
        <v>93.845619999999997</v>
      </c>
      <c r="F11" s="4">
        <v>1000</v>
      </c>
      <c r="G11" s="4">
        <v>1000</v>
      </c>
    </row>
    <row r="12" spans="1:7" ht="20.25" customHeight="1" x14ac:dyDescent="0.2">
      <c r="A12" s="22"/>
      <c r="B12" s="23" t="s">
        <v>20</v>
      </c>
      <c r="C12" s="26">
        <v>2913.6991200000002</v>
      </c>
      <c r="D12" s="27">
        <v>0</v>
      </c>
      <c r="E12" s="27">
        <v>989</v>
      </c>
      <c r="F12" s="4">
        <v>989</v>
      </c>
      <c r="G12" s="4">
        <v>989</v>
      </c>
    </row>
    <row r="13" spans="1:7" ht="34.5" customHeight="1" x14ac:dyDescent="0.2">
      <c r="A13" s="22"/>
      <c r="B13" s="23" t="s">
        <v>87</v>
      </c>
      <c r="C13" s="24">
        <v>36268.849499999997</v>
      </c>
      <c r="D13" s="28">
        <f>SUM(D14:D16)</f>
        <v>13702.58964</v>
      </c>
      <c r="E13" s="28">
        <f>E15</f>
        <v>10037.845149999999</v>
      </c>
      <c r="F13" s="27">
        <f>SUM(F14:F16)</f>
        <v>0</v>
      </c>
      <c r="G13" s="27">
        <f>SUM(G14:G16)</f>
        <v>0</v>
      </c>
    </row>
    <row r="14" spans="1:7" ht="31.5" customHeight="1" x14ac:dyDescent="0.2">
      <c r="A14" s="22"/>
      <c r="B14" s="23" t="s">
        <v>86</v>
      </c>
      <c r="C14" s="6">
        <v>0</v>
      </c>
      <c r="D14" s="28">
        <v>10307.46371</v>
      </c>
      <c r="E14" s="27">
        <v>0</v>
      </c>
      <c r="F14" s="4">
        <v>0</v>
      </c>
      <c r="G14" s="4">
        <v>0</v>
      </c>
    </row>
    <row r="15" spans="1:7" ht="31.5" customHeight="1" x14ac:dyDescent="0.2">
      <c r="A15" s="22"/>
      <c r="B15" s="23" t="s">
        <v>123</v>
      </c>
      <c r="C15" s="6">
        <v>0</v>
      </c>
      <c r="D15" s="27">
        <v>0</v>
      </c>
      <c r="E15" s="28">
        <v>10037.845149999999</v>
      </c>
      <c r="F15" s="4">
        <v>0</v>
      </c>
      <c r="G15" s="4">
        <v>0</v>
      </c>
    </row>
    <row r="16" spans="1:7" ht="22.5" customHeight="1" x14ac:dyDescent="0.2">
      <c r="A16" s="22"/>
      <c r="B16" s="23" t="s">
        <v>20</v>
      </c>
      <c r="C16" s="6">
        <v>0</v>
      </c>
      <c r="D16" s="29">
        <v>3395.1259300000002</v>
      </c>
      <c r="E16" s="27">
        <v>0</v>
      </c>
      <c r="F16" s="4">
        <v>0</v>
      </c>
      <c r="G16" s="4">
        <v>0</v>
      </c>
    </row>
    <row r="17" spans="1:7" ht="24" customHeight="1" x14ac:dyDescent="0.2">
      <c r="A17" s="22"/>
      <c r="B17" s="23" t="s">
        <v>18</v>
      </c>
      <c r="C17" s="27">
        <v>60267.5</v>
      </c>
      <c r="D17" s="27">
        <v>63897.26</v>
      </c>
      <c r="E17" s="27">
        <f>69961.7+585.5</f>
        <v>70547.199999999997</v>
      </c>
      <c r="F17" s="30">
        <v>62791.7</v>
      </c>
      <c r="G17" s="4">
        <v>62791.7</v>
      </c>
    </row>
    <row r="18" spans="1:7" ht="18" customHeight="1" x14ac:dyDescent="0.2">
      <c r="A18" s="22"/>
      <c r="B18" s="14" t="s">
        <v>106</v>
      </c>
      <c r="C18" s="29">
        <f>C6+C17+C13</f>
        <v>123706.87999999999</v>
      </c>
      <c r="D18" s="28">
        <f>D6+D13+D17</f>
        <v>134234.14964000002</v>
      </c>
      <c r="E18" s="28">
        <f>E6+E13+E17</f>
        <v>147762.12014999997</v>
      </c>
      <c r="F18" s="27">
        <f>F6+F13+F17</f>
        <v>123249.7</v>
      </c>
      <c r="G18" s="27">
        <f>G6+G13+G17</f>
        <v>123249.7</v>
      </c>
    </row>
    <row r="19" spans="1:7" ht="33" customHeight="1" x14ac:dyDescent="0.2">
      <c r="A19" s="22">
        <v>2</v>
      </c>
      <c r="B19" s="50" t="s">
        <v>7</v>
      </c>
      <c r="C19" s="50"/>
      <c r="D19" s="50"/>
      <c r="E19" s="50"/>
      <c r="F19" s="50"/>
      <c r="G19" s="50"/>
    </row>
    <row r="20" spans="1:7" ht="33.75" customHeight="1" x14ac:dyDescent="0.2">
      <c r="A20" s="22"/>
      <c r="B20" s="23" t="s">
        <v>83</v>
      </c>
      <c r="C20" s="27">
        <v>20530.599999999999</v>
      </c>
      <c r="D20" s="28">
        <f>D21+D37</f>
        <v>24095.12082</v>
      </c>
      <c r="E20" s="34">
        <f>E21+E37</f>
        <v>19949.862299999997</v>
      </c>
      <c r="F20" s="27">
        <v>13251.1</v>
      </c>
      <c r="G20" s="4">
        <v>13251.1</v>
      </c>
    </row>
    <row r="21" spans="1:7" ht="20.25" customHeight="1" x14ac:dyDescent="0.2">
      <c r="A21" s="22"/>
      <c r="B21" s="23" t="s">
        <v>84</v>
      </c>
      <c r="C21" s="28">
        <f>SUM(C22:C34)</f>
        <v>12962.023290000001</v>
      </c>
      <c r="D21" s="27">
        <f>SUM(D22:D36)</f>
        <v>21260.9</v>
      </c>
      <c r="E21" s="27">
        <f>E22+E24+E26+E30+E32+E33+E34+E36</f>
        <v>17778.999999999996</v>
      </c>
      <c r="F21" s="27">
        <f>SUM(F22:F34)</f>
        <v>13251.1</v>
      </c>
      <c r="G21" s="27">
        <f>SUM(G22:G34)</f>
        <v>13251.1</v>
      </c>
    </row>
    <row r="22" spans="1:7" ht="18.75" customHeight="1" x14ac:dyDescent="0.2">
      <c r="A22" s="22"/>
      <c r="B22" s="23" t="s">
        <v>13</v>
      </c>
      <c r="C22" s="27">
        <v>234.1</v>
      </c>
      <c r="D22" s="27">
        <v>251</v>
      </c>
      <c r="E22" s="27">
        <v>285.3</v>
      </c>
      <c r="F22" s="27">
        <v>251.1</v>
      </c>
      <c r="G22" s="4">
        <v>251.1</v>
      </c>
    </row>
    <row r="23" spans="1:7" ht="18.75" customHeight="1" x14ac:dyDescent="0.2">
      <c r="A23" s="22"/>
      <c r="B23" s="23" t="s">
        <v>14</v>
      </c>
      <c r="C23" s="28">
        <v>1819.1511399999999</v>
      </c>
      <c r="D23" s="27">
        <v>800</v>
      </c>
      <c r="E23" s="27">
        <v>0</v>
      </c>
      <c r="F23" s="27">
        <v>0</v>
      </c>
      <c r="G23" s="27">
        <v>0</v>
      </c>
    </row>
    <row r="24" spans="1:7" ht="18.75" customHeight="1" x14ac:dyDescent="0.2">
      <c r="A24" s="22"/>
      <c r="B24" s="23" t="s">
        <v>15</v>
      </c>
      <c r="C24" s="29">
        <v>2475.33</v>
      </c>
      <c r="D24" s="27">
        <v>1740.9</v>
      </c>
      <c r="E24" s="27">
        <v>2978.9</v>
      </c>
      <c r="F24" s="27">
        <v>4000</v>
      </c>
      <c r="G24" s="27">
        <v>4000</v>
      </c>
    </row>
    <row r="25" spans="1:7" ht="32.25" customHeight="1" x14ac:dyDescent="0.2">
      <c r="A25" s="22"/>
      <c r="B25" s="23" t="s">
        <v>27</v>
      </c>
      <c r="C25" s="27">
        <v>1138</v>
      </c>
      <c r="D25" s="27">
        <v>0</v>
      </c>
      <c r="E25" s="27">
        <v>0</v>
      </c>
      <c r="F25" s="27">
        <v>0</v>
      </c>
      <c r="G25" s="27">
        <v>0</v>
      </c>
    </row>
    <row r="26" spans="1:7" ht="18.75" customHeight="1" x14ac:dyDescent="0.2">
      <c r="A26" s="22"/>
      <c r="B26" s="23" t="s">
        <v>25</v>
      </c>
      <c r="C26" s="28">
        <v>3872.1721499999999</v>
      </c>
      <c r="D26" s="27">
        <v>6000</v>
      </c>
      <c r="E26" s="27">
        <v>7046.4</v>
      </c>
      <c r="F26" s="27">
        <v>5700</v>
      </c>
      <c r="G26" s="27">
        <v>5700</v>
      </c>
    </row>
    <row r="27" spans="1:7" ht="93" hidden="1" customHeight="1" x14ac:dyDescent="0.2">
      <c r="A27" s="22"/>
      <c r="B27" s="23"/>
      <c r="C27" s="28">
        <v>0</v>
      </c>
      <c r="D27" s="27">
        <v>0</v>
      </c>
      <c r="E27" s="27">
        <v>0</v>
      </c>
      <c r="F27" s="27">
        <v>0</v>
      </c>
      <c r="G27" s="27">
        <v>0</v>
      </c>
    </row>
    <row r="28" spans="1:7" ht="32.25" customHeight="1" x14ac:dyDescent="0.2">
      <c r="A28" s="22"/>
      <c r="B28" s="2" t="s">
        <v>73</v>
      </c>
      <c r="C28" s="27">
        <v>493.2</v>
      </c>
      <c r="D28" s="29">
        <v>0</v>
      </c>
      <c r="E28" s="27">
        <v>0</v>
      </c>
      <c r="F28" s="27">
        <v>0</v>
      </c>
      <c r="G28" s="27">
        <v>0</v>
      </c>
    </row>
    <row r="29" spans="1:7" ht="55.5" hidden="1" customHeight="1" x14ac:dyDescent="0.2">
      <c r="A29" s="22"/>
      <c r="B29" s="23"/>
      <c r="C29" s="28">
        <v>0</v>
      </c>
      <c r="D29" s="27">
        <v>0</v>
      </c>
      <c r="E29" s="27">
        <v>0</v>
      </c>
      <c r="F29" s="27">
        <v>0</v>
      </c>
      <c r="G29" s="27">
        <v>0</v>
      </c>
    </row>
    <row r="30" spans="1:7" ht="17.25" customHeight="1" x14ac:dyDescent="0.2">
      <c r="A30" s="22"/>
      <c r="B30" s="23" t="s">
        <v>24</v>
      </c>
      <c r="C30" s="29">
        <v>2930.07</v>
      </c>
      <c r="D30" s="27">
        <v>0</v>
      </c>
      <c r="E30" s="27">
        <v>0</v>
      </c>
      <c r="F30" s="27">
        <v>0</v>
      </c>
      <c r="G30" s="27">
        <v>0</v>
      </c>
    </row>
    <row r="31" spans="1:7" ht="20.25" customHeight="1" x14ac:dyDescent="0.2">
      <c r="A31" s="22"/>
      <c r="B31" s="23" t="s">
        <v>72</v>
      </c>
      <c r="C31" s="27">
        <v>0</v>
      </c>
      <c r="D31" s="27">
        <v>3800</v>
      </c>
      <c r="E31" s="27">
        <v>0</v>
      </c>
      <c r="F31" s="27">
        <v>0</v>
      </c>
      <c r="G31" s="27">
        <v>0</v>
      </c>
    </row>
    <row r="32" spans="1:7" ht="19.5" customHeight="1" x14ac:dyDescent="0.2">
      <c r="A32" s="22"/>
      <c r="B32" s="23" t="s">
        <v>90</v>
      </c>
      <c r="C32" s="27">
        <v>0</v>
      </c>
      <c r="D32" s="27">
        <v>900</v>
      </c>
      <c r="E32" s="27">
        <v>411.3</v>
      </c>
      <c r="F32" s="27">
        <v>0</v>
      </c>
      <c r="G32" s="27">
        <v>0</v>
      </c>
    </row>
    <row r="33" spans="1:7" ht="19.5" customHeight="1" x14ac:dyDescent="0.2">
      <c r="A33" s="22"/>
      <c r="B33" s="23" t="s">
        <v>107</v>
      </c>
      <c r="C33" s="27">
        <v>0</v>
      </c>
      <c r="D33" s="27">
        <v>0</v>
      </c>
      <c r="E33" s="27">
        <v>799.9</v>
      </c>
      <c r="F33" s="27">
        <v>1000</v>
      </c>
      <c r="G33" s="27">
        <v>1000</v>
      </c>
    </row>
    <row r="34" spans="1:7" ht="19.5" customHeight="1" x14ac:dyDescent="0.2">
      <c r="A34" s="22"/>
      <c r="B34" s="23" t="s">
        <v>88</v>
      </c>
      <c r="C34" s="27">
        <v>0</v>
      </c>
      <c r="D34" s="27">
        <v>2000</v>
      </c>
      <c r="E34" s="27">
        <v>4938.3999999999996</v>
      </c>
      <c r="F34" s="27">
        <v>2300</v>
      </c>
      <c r="G34" s="27">
        <v>2300</v>
      </c>
    </row>
    <row r="35" spans="1:7" ht="33" customHeight="1" x14ac:dyDescent="0.2">
      <c r="A35" s="22"/>
      <c r="B35" s="23" t="s">
        <v>91</v>
      </c>
      <c r="C35" s="27">
        <v>0</v>
      </c>
      <c r="D35" s="27">
        <v>5100</v>
      </c>
      <c r="E35" s="27">
        <v>0</v>
      </c>
      <c r="F35" s="27">
        <v>0</v>
      </c>
      <c r="G35" s="27">
        <v>0</v>
      </c>
    </row>
    <row r="36" spans="1:7" ht="19.5" customHeight="1" x14ac:dyDescent="0.2">
      <c r="A36" s="22"/>
      <c r="B36" s="23" t="s">
        <v>89</v>
      </c>
      <c r="C36" s="27">
        <v>0</v>
      </c>
      <c r="D36" s="27">
        <f>300+400-31</f>
        <v>669</v>
      </c>
      <c r="E36" s="27">
        <v>1318.8</v>
      </c>
      <c r="F36" s="27">
        <v>0</v>
      </c>
      <c r="G36" s="27">
        <v>0</v>
      </c>
    </row>
    <row r="37" spans="1:7" ht="22.5" customHeight="1" x14ac:dyDescent="0.2">
      <c r="A37" s="22"/>
      <c r="B37" s="23" t="s">
        <v>21</v>
      </c>
      <c r="C37" s="28">
        <f>C38</f>
        <v>7568.5767100000003</v>
      </c>
      <c r="D37" s="28">
        <v>2834.22082</v>
      </c>
      <c r="E37" s="34">
        <v>2170.8622999999998</v>
      </c>
      <c r="F37" s="27">
        <v>0</v>
      </c>
      <c r="G37" s="27">
        <v>0</v>
      </c>
    </row>
    <row r="38" spans="1:7" ht="21" customHeight="1" x14ac:dyDescent="0.2">
      <c r="A38" s="22"/>
      <c r="B38" s="23" t="s">
        <v>23</v>
      </c>
      <c r="C38" s="28">
        <v>7568.5767100000003</v>
      </c>
      <c r="D38" s="27">
        <v>0</v>
      </c>
      <c r="E38" s="27">
        <v>0</v>
      </c>
      <c r="F38" s="27">
        <v>0</v>
      </c>
      <c r="G38" s="27">
        <v>0</v>
      </c>
    </row>
    <row r="39" spans="1:7" ht="19.5" customHeight="1" x14ac:dyDescent="0.2">
      <c r="A39" s="22"/>
      <c r="B39" s="23" t="s">
        <v>117</v>
      </c>
      <c r="C39" s="27">
        <v>0</v>
      </c>
      <c r="D39" s="27">
        <v>0</v>
      </c>
      <c r="E39" s="34">
        <v>2170.8622999999998</v>
      </c>
      <c r="F39" s="27">
        <v>0</v>
      </c>
      <c r="G39" s="27">
        <v>0</v>
      </c>
    </row>
    <row r="40" spans="1:7" ht="19.5" customHeight="1" x14ac:dyDescent="0.2">
      <c r="A40" s="22"/>
      <c r="B40" s="14" t="s">
        <v>106</v>
      </c>
      <c r="C40" s="27">
        <f>C21+C37</f>
        <v>20530.600000000002</v>
      </c>
      <c r="D40" s="28">
        <f>D21+D37</f>
        <v>24095.12082</v>
      </c>
      <c r="E40" s="34">
        <f>E20</f>
        <v>19949.862299999997</v>
      </c>
      <c r="F40" s="27">
        <f>F20</f>
        <v>13251.1</v>
      </c>
      <c r="G40" s="4">
        <v>13251.1</v>
      </c>
    </row>
    <row r="41" spans="1:7" ht="45" customHeight="1" x14ac:dyDescent="0.2">
      <c r="A41" s="22">
        <v>3</v>
      </c>
      <c r="B41" s="50" t="s">
        <v>8</v>
      </c>
      <c r="C41" s="50"/>
      <c r="D41" s="50"/>
      <c r="E41" s="50"/>
      <c r="F41" s="50"/>
      <c r="G41" s="50"/>
    </row>
    <row r="42" spans="1:7" ht="91.5" customHeight="1" x14ac:dyDescent="0.2">
      <c r="A42" s="22"/>
      <c r="B42" s="23" t="s">
        <v>12</v>
      </c>
      <c r="C42" s="27">
        <v>8990</v>
      </c>
      <c r="D42" s="27">
        <f>D43+D47+D45+D46+D48+D49</f>
        <v>16266.68</v>
      </c>
      <c r="E42" s="27">
        <f>E43+E44+E48+E49</f>
        <v>28411.799999999996</v>
      </c>
      <c r="F42" s="27">
        <f>F48</f>
        <v>4901.3</v>
      </c>
      <c r="G42" s="27">
        <v>0</v>
      </c>
    </row>
    <row r="43" spans="1:7" ht="20.25" customHeight="1" x14ac:dyDescent="0.2">
      <c r="A43" s="22"/>
      <c r="B43" s="23" t="s">
        <v>109</v>
      </c>
      <c r="C43" s="27">
        <v>4190</v>
      </c>
      <c r="D43" s="27">
        <v>4190</v>
      </c>
      <c r="E43" s="27">
        <v>0</v>
      </c>
      <c r="F43" s="27">
        <v>0</v>
      </c>
      <c r="G43" s="27">
        <v>0</v>
      </c>
    </row>
    <row r="44" spans="1:7" ht="32.25" customHeight="1" x14ac:dyDescent="0.2">
      <c r="A44" s="22"/>
      <c r="B44" s="23" t="s">
        <v>108</v>
      </c>
      <c r="C44" s="27">
        <v>0</v>
      </c>
      <c r="D44" s="27">
        <v>0</v>
      </c>
      <c r="E44" s="27">
        <v>12754.4</v>
      </c>
      <c r="F44" s="27"/>
      <c r="G44" s="27"/>
    </row>
    <row r="45" spans="1:7" ht="63" customHeight="1" x14ac:dyDescent="0.2">
      <c r="A45" s="22"/>
      <c r="B45" s="23" t="s">
        <v>96</v>
      </c>
      <c r="C45" s="27">
        <v>0</v>
      </c>
      <c r="D45" s="27">
        <v>734.1</v>
      </c>
      <c r="E45" s="27">
        <v>0</v>
      </c>
      <c r="F45" s="27">
        <v>0</v>
      </c>
      <c r="G45" s="27">
        <v>0</v>
      </c>
    </row>
    <row r="46" spans="1:7" ht="47.25" customHeight="1" x14ac:dyDescent="0.2">
      <c r="A46" s="22"/>
      <c r="B46" s="23" t="s">
        <v>130</v>
      </c>
      <c r="C46" s="27">
        <v>3585</v>
      </c>
      <c r="D46" s="29">
        <v>4342.58</v>
      </c>
      <c r="E46" s="27">
        <v>0</v>
      </c>
      <c r="F46" s="27">
        <v>0</v>
      </c>
      <c r="G46" s="27">
        <v>0</v>
      </c>
    </row>
    <row r="47" spans="1:7" ht="33" hidden="1" customHeight="1" x14ac:dyDescent="0.2">
      <c r="A47" s="22"/>
      <c r="B47" s="23" t="s">
        <v>131</v>
      </c>
      <c r="C47" s="27">
        <v>0</v>
      </c>
      <c r="D47" s="27">
        <v>0</v>
      </c>
      <c r="E47" s="27">
        <v>0</v>
      </c>
      <c r="F47" s="27">
        <v>0</v>
      </c>
      <c r="G47" s="27">
        <v>0</v>
      </c>
    </row>
    <row r="48" spans="1:7" ht="52.5" customHeight="1" x14ac:dyDescent="0.2">
      <c r="A48" s="22"/>
      <c r="B48" s="23" t="s">
        <v>132</v>
      </c>
      <c r="C48" s="27">
        <v>1215</v>
      </c>
      <c r="D48" s="27">
        <v>0</v>
      </c>
      <c r="E48" s="27">
        <v>14247.3</v>
      </c>
      <c r="F48" s="27">
        <v>4901.3</v>
      </c>
      <c r="G48" s="27">
        <v>0</v>
      </c>
    </row>
    <row r="49" spans="1:7" ht="52.5" customHeight="1" x14ac:dyDescent="0.2">
      <c r="A49" s="22"/>
      <c r="B49" s="23" t="s">
        <v>133</v>
      </c>
      <c r="C49" s="27">
        <v>0</v>
      </c>
      <c r="D49" s="27">
        <v>7000</v>
      </c>
      <c r="E49" s="27">
        <v>1410.1</v>
      </c>
      <c r="F49" s="27">
        <v>0</v>
      </c>
      <c r="G49" s="27">
        <v>0</v>
      </c>
    </row>
    <row r="50" spans="1:7" ht="18.75" customHeight="1" x14ac:dyDescent="0.2">
      <c r="A50" s="22"/>
      <c r="B50" s="14" t="s">
        <v>106</v>
      </c>
      <c r="C50" s="27">
        <f>C42</f>
        <v>8990</v>
      </c>
      <c r="D50" s="29">
        <f>D42</f>
        <v>16266.68</v>
      </c>
      <c r="E50" s="27">
        <f>E42</f>
        <v>28411.799999999996</v>
      </c>
      <c r="F50" s="27">
        <f>F48</f>
        <v>4901.3</v>
      </c>
      <c r="G50" s="27">
        <v>0</v>
      </c>
    </row>
    <row r="51" spans="1:7" ht="37.5" customHeight="1" x14ac:dyDescent="0.2">
      <c r="A51" s="22">
        <v>4</v>
      </c>
      <c r="B51" s="50" t="s">
        <v>9</v>
      </c>
      <c r="C51" s="50"/>
      <c r="D51" s="50"/>
      <c r="E51" s="50"/>
      <c r="F51" s="50"/>
      <c r="G51" s="50"/>
    </row>
    <row r="52" spans="1:7" ht="36" customHeight="1" x14ac:dyDescent="0.2">
      <c r="A52" s="22"/>
      <c r="B52" s="23" t="s">
        <v>11</v>
      </c>
      <c r="C52" s="34">
        <f>C53+C106</f>
        <v>278667.2696</v>
      </c>
      <c r="D52" s="28">
        <f>D53+D106</f>
        <v>248749.48954000001</v>
      </c>
      <c r="E52" s="28">
        <f>E53+E106</f>
        <v>266043.67755000002</v>
      </c>
      <c r="F52" s="27">
        <f>F53+F106</f>
        <v>113978.6</v>
      </c>
      <c r="G52" s="27">
        <f>G53+G106</f>
        <v>198601.7</v>
      </c>
    </row>
    <row r="53" spans="1:7" ht="30" customHeight="1" x14ac:dyDescent="0.2">
      <c r="A53" s="22"/>
      <c r="B53" s="23" t="s">
        <v>74</v>
      </c>
      <c r="C53" s="28">
        <v>147491.86580999999</v>
      </c>
      <c r="D53" s="6">
        <v>44067</v>
      </c>
      <c r="E53" s="25">
        <f>E67+E76+E96+E97+E99+E102+E105</f>
        <v>56101.054999999993</v>
      </c>
      <c r="F53" s="3">
        <f>47400-15200</f>
        <v>32200</v>
      </c>
      <c r="G53" s="4">
        <v>118106.9</v>
      </c>
    </row>
    <row r="54" spans="1:7" ht="17.25" hidden="1" customHeight="1" x14ac:dyDescent="0.2">
      <c r="A54" s="22"/>
      <c r="B54" s="23" t="s">
        <v>42</v>
      </c>
      <c r="C54" s="28">
        <v>1810.4027100000001</v>
      </c>
      <c r="D54" s="6">
        <v>0</v>
      </c>
      <c r="E54" s="35">
        <v>0</v>
      </c>
      <c r="F54" s="6">
        <v>0</v>
      </c>
      <c r="G54" s="4">
        <v>0</v>
      </c>
    </row>
    <row r="55" spans="1:7" ht="30" customHeight="1" x14ac:dyDescent="0.2">
      <c r="A55" s="22"/>
      <c r="B55" s="23" t="s">
        <v>43</v>
      </c>
      <c r="C55" s="28">
        <v>2864.2821800000002</v>
      </c>
      <c r="D55" s="6">
        <v>0</v>
      </c>
      <c r="E55" s="6">
        <v>0</v>
      </c>
      <c r="F55" s="6">
        <v>0</v>
      </c>
      <c r="G55" s="4">
        <v>0</v>
      </c>
    </row>
    <row r="56" spans="1:7" ht="17.25" customHeight="1" x14ac:dyDescent="0.2">
      <c r="A56" s="22"/>
      <c r="B56" s="23" t="s">
        <v>44</v>
      </c>
      <c r="C56" s="29">
        <v>162.05000000000001</v>
      </c>
      <c r="D56" s="6">
        <v>0</v>
      </c>
      <c r="E56" s="6">
        <v>0</v>
      </c>
      <c r="F56" s="6">
        <v>0</v>
      </c>
      <c r="G56" s="4">
        <v>0</v>
      </c>
    </row>
    <row r="57" spans="1:7" ht="30" customHeight="1" x14ac:dyDescent="0.2">
      <c r="A57" s="22"/>
      <c r="B57" s="23" t="s">
        <v>45</v>
      </c>
      <c r="C57" s="27">
        <v>63.4</v>
      </c>
      <c r="D57" s="6">
        <v>0</v>
      </c>
      <c r="E57" s="6">
        <v>0</v>
      </c>
      <c r="F57" s="6">
        <v>0</v>
      </c>
      <c r="G57" s="4">
        <v>0</v>
      </c>
    </row>
    <row r="58" spans="1:7" ht="17.25" customHeight="1" x14ac:dyDescent="0.2">
      <c r="A58" s="22"/>
      <c r="B58" s="23" t="s">
        <v>49</v>
      </c>
      <c r="C58" s="36">
        <v>566.995</v>
      </c>
      <c r="D58" s="6">
        <v>0</v>
      </c>
      <c r="E58" s="6">
        <v>0</v>
      </c>
      <c r="F58" s="6">
        <v>0</v>
      </c>
      <c r="G58" s="4">
        <v>0</v>
      </c>
    </row>
    <row r="59" spans="1:7" ht="16.5" customHeight="1" x14ac:dyDescent="0.2">
      <c r="A59" s="22"/>
      <c r="B59" s="23" t="s">
        <v>48</v>
      </c>
      <c r="C59" s="27">
        <v>122.4</v>
      </c>
      <c r="D59" s="6">
        <v>0</v>
      </c>
      <c r="E59" s="6">
        <v>0</v>
      </c>
      <c r="F59" s="6">
        <v>0</v>
      </c>
      <c r="G59" s="4">
        <v>0</v>
      </c>
    </row>
    <row r="60" spans="1:7" ht="17.25" hidden="1" customHeight="1" x14ac:dyDescent="0.2">
      <c r="A60" s="22"/>
      <c r="B60" s="23"/>
      <c r="C60" s="28"/>
      <c r="D60" s="6">
        <v>0</v>
      </c>
      <c r="E60" s="6">
        <v>0</v>
      </c>
      <c r="F60" s="6">
        <v>0</v>
      </c>
      <c r="G60" s="4"/>
    </row>
    <row r="61" spans="1:7" ht="30.75" customHeight="1" x14ac:dyDescent="0.2">
      <c r="A61" s="22"/>
      <c r="B61" s="23" t="s">
        <v>46</v>
      </c>
      <c r="C61" s="27">
        <v>713.8</v>
      </c>
      <c r="D61" s="6">
        <v>0</v>
      </c>
      <c r="E61" s="6">
        <v>0</v>
      </c>
      <c r="F61" s="6">
        <v>0</v>
      </c>
      <c r="G61" s="4">
        <v>0</v>
      </c>
    </row>
    <row r="62" spans="1:7" ht="33.75" customHeight="1" x14ac:dyDescent="0.2">
      <c r="A62" s="22"/>
      <c r="B62" s="23" t="s">
        <v>47</v>
      </c>
      <c r="C62" s="34">
        <v>9693.5882000000001</v>
      </c>
      <c r="D62" s="6">
        <v>0</v>
      </c>
      <c r="E62" s="6">
        <v>0</v>
      </c>
      <c r="F62" s="6">
        <v>0</v>
      </c>
      <c r="G62" s="4">
        <v>0</v>
      </c>
    </row>
    <row r="63" spans="1:7" ht="36.75" customHeight="1" x14ac:dyDescent="0.2">
      <c r="A63" s="22"/>
      <c r="B63" s="23" t="s">
        <v>70</v>
      </c>
      <c r="C63" s="36">
        <v>969.92499999999995</v>
      </c>
      <c r="D63" s="6">
        <v>0</v>
      </c>
      <c r="E63" s="6">
        <v>0</v>
      </c>
      <c r="F63" s="6">
        <v>0</v>
      </c>
      <c r="G63" s="4">
        <v>0</v>
      </c>
    </row>
    <row r="64" spans="1:7" ht="33.75" hidden="1" customHeight="1" x14ac:dyDescent="0.2">
      <c r="A64" s="22"/>
      <c r="B64" s="23"/>
      <c r="C64" s="37"/>
      <c r="D64" s="6"/>
      <c r="E64" s="6"/>
      <c r="F64" s="3"/>
      <c r="G64" s="4"/>
    </row>
    <row r="65" spans="1:7" ht="63" hidden="1" customHeight="1" x14ac:dyDescent="0.2">
      <c r="A65" s="22"/>
      <c r="B65" s="38"/>
      <c r="C65" s="37"/>
      <c r="D65" s="6"/>
      <c r="E65" s="6"/>
      <c r="F65" s="3"/>
      <c r="G65" s="4"/>
    </row>
    <row r="66" spans="1:7" ht="127.5" customHeight="1" x14ac:dyDescent="0.2">
      <c r="A66" s="22"/>
      <c r="B66" s="23" t="s">
        <v>104</v>
      </c>
      <c r="C66" s="39">
        <v>120560.59672</v>
      </c>
      <c r="D66" s="6">
        <v>20317.812549999999</v>
      </c>
      <c r="E66" s="6">
        <v>0</v>
      </c>
      <c r="F66" s="6">
        <v>0</v>
      </c>
      <c r="G66" s="4">
        <v>0</v>
      </c>
    </row>
    <row r="67" spans="1:7" ht="246" customHeight="1" x14ac:dyDescent="0.2">
      <c r="A67" s="22"/>
      <c r="B67" s="40" t="s">
        <v>116</v>
      </c>
      <c r="C67" s="39"/>
      <c r="D67" s="10">
        <v>0</v>
      </c>
      <c r="E67" s="51">
        <v>14986.6</v>
      </c>
      <c r="F67" s="10">
        <v>0</v>
      </c>
      <c r="G67" s="12">
        <v>0</v>
      </c>
    </row>
    <row r="68" spans="1:7" s="19" customFormat="1" ht="32.25" hidden="1" customHeight="1" x14ac:dyDescent="0.2">
      <c r="A68" s="22"/>
      <c r="B68" s="49" t="s">
        <v>101</v>
      </c>
      <c r="C68" s="39"/>
      <c r="D68" s="47">
        <v>0</v>
      </c>
      <c r="E68" s="51"/>
      <c r="F68" s="47">
        <v>0</v>
      </c>
      <c r="G68" s="48">
        <v>0</v>
      </c>
    </row>
    <row r="69" spans="1:7" ht="21" hidden="1" customHeight="1" x14ac:dyDescent="0.2">
      <c r="A69" s="22"/>
      <c r="B69" s="8" t="s">
        <v>102</v>
      </c>
      <c r="C69" s="39"/>
      <c r="D69" s="11">
        <v>0</v>
      </c>
      <c r="E69" s="51"/>
      <c r="F69" s="11">
        <v>0</v>
      </c>
      <c r="G69" s="13">
        <v>0</v>
      </c>
    </row>
    <row r="70" spans="1:7" ht="263.25" customHeight="1" x14ac:dyDescent="0.2">
      <c r="A70" s="22"/>
      <c r="B70" s="7" t="s">
        <v>103</v>
      </c>
      <c r="C70" s="39"/>
      <c r="D70" s="6">
        <v>0</v>
      </c>
      <c r="E70" s="6">
        <v>0</v>
      </c>
      <c r="F70" s="6">
        <f>41300-15200</f>
        <v>26100</v>
      </c>
      <c r="G70" s="4">
        <v>0</v>
      </c>
    </row>
    <row r="71" spans="1:7" ht="336" customHeight="1" x14ac:dyDescent="0.2">
      <c r="A71" s="22"/>
      <c r="B71" s="7" t="s">
        <v>105</v>
      </c>
      <c r="C71" s="39"/>
      <c r="D71" s="6">
        <v>0</v>
      </c>
      <c r="E71" s="6">
        <v>0</v>
      </c>
      <c r="F71" s="6">
        <v>0</v>
      </c>
      <c r="G71" s="4">
        <v>112006.9</v>
      </c>
    </row>
    <row r="72" spans="1:7" ht="25.5" customHeight="1" x14ac:dyDescent="0.2">
      <c r="A72" s="22"/>
      <c r="B72" s="23" t="s">
        <v>29</v>
      </c>
      <c r="C72" s="39"/>
      <c r="D72" s="6">
        <v>0</v>
      </c>
      <c r="E72" s="6">
        <v>0</v>
      </c>
      <c r="F72" s="6">
        <v>0</v>
      </c>
      <c r="G72" s="4">
        <v>0</v>
      </c>
    </row>
    <row r="73" spans="1:7" ht="59.25" customHeight="1" x14ac:dyDescent="0.2">
      <c r="A73" s="22"/>
      <c r="B73" s="23" t="s">
        <v>30</v>
      </c>
      <c r="C73" s="39"/>
      <c r="D73" s="6">
        <v>0</v>
      </c>
      <c r="E73" s="6">
        <v>0</v>
      </c>
      <c r="F73" s="6">
        <v>0</v>
      </c>
      <c r="G73" s="4">
        <v>0</v>
      </c>
    </row>
    <row r="74" spans="1:7" ht="135.75" customHeight="1" x14ac:dyDescent="0.2">
      <c r="A74" s="22"/>
      <c r="B74" s="23" t="s">
        <v>78</v>
      </c>
      <c r="C74" s="39"/>
      <c r="D74" s="25">
        <v>8013.6719999999996</v>
      </c>
      <c r="E74" s="6">
        <v>0</v>
      </c>
      <c r="F74" s="6">
        <v>0</v>
      </c>
      <c r="G74" s="4">
        <v>0</v>
      </c>
    </row>
    <row r="75" spans="1:7" ht="57.75" customHeight="1" x14ac:dyDescent="0.2">
      <c r="A75" s="22"/>
      <c r="B75" s="23" t="s">
        <v>31</v>
      </c>
      <c r="C75" s="39"/>
      <c r="D75" s="6">
        <v>0</v>
      </c>
      <c r="E75" s="6">
        <v>0</v>
      </c>
      <c r="F75" s="6">
        <v>0</v>
      </c>
      <c r="G75" s="4">
        <v>0</v>
      </c>
    </row>
    <row r="76" spans="1:7" ht="30.75" customHeight="1" x14ac:dyDescent="0.2">
      <c r="A76" s="22"/>
      <c r="B76" s="2" t="s">
        <v>126</v>
      </c>
      <c r="C76" s="39"/>
      <c r="D76" s="6">
        <v>0</v>
      </c>
      <c r="E76" s="6">
        <v>13518.6</v>
      </c>
      <c r="F76" s="6">
        <v>0</v>
      </c>
      <c r="G76" s="4">
        <v>0</v>
      </c>
    </row>
    <row r="77" spans="1:7" ht="0.75" customHeight="1" x14ac:dyDescent="0.2">
      <c r="A77" s="22"/>
      <c r="B77" s="2"/>
      <c r="C77" s="39"/>
      <c r="D77" s="6">
        <v>0</v>
      </c>
      <c r="E77" s="35">
        <v>0</v>
      </c>
      <c r="F77" s="6">
        <v>0</v>
      </c>
      <c r="G77" s="4">
        <v>0</v>
      </c>
    </row>
    <row r="78" spans="1:7" ht="51" customHeight="1" x14ac:dyDescent="0.2">
      <c r="A78" s="22"/>
      <c r="B78" s="2" t="s">
        <v>93</v>
      </c>
      <c r="C78" s="39"/>
      <c r="D78" s="26">
        <v>10425.576940000001</v>
      </c>
      <c r="E78" s="6">
        <v>0</v>
      </c>
      <c r="F78" s="6">
        <v>0</v>
      </c>
      <c r="G78" s="4">
        <v>0</v>
      </c>
    </row>
    <row r="79" spans="1:7" ht="14.25" hidden="1" customHeight="1" x14ac:dyDescent="0.2">
      <c r="A79" s="22"/>
      <c r="B79" s="2"/>
      <c r="C79" s="39"/>
      <c r="D79" s="6">
        <v>0</v>
      </c>
      <c r="E79" s="6">
        <v>0</v>
      </c>
      <c r="F79" s="6">
        <v>0</v>
      </c>
      <c r="G79" s="4"/>
    </row>
    <row r="80" spans="1:7" ht="34.5" customHeight="1" x14ac:dyDescent="0.2">
      <c r="A80" s="22"/>
      <c r="B80" s="2" t="s">
        <v>22</v>
      </c>
      <c r="C80" s="39"/>
      <c r="D80" s="6">
        <v>0</v>
      </c>
      <c r="E80" s="6">
        <v>0</v>
      </c>
      <c r="F80" s="6">
        <v>0</v>
      </c>
      <c r="G80" s="4">
        <v>0</v>
      </c>
    </row>
    <row r="81" spans="1:7" ht="12.75" hidden="1" customHeight="1" x14ac:dyDescent="0.2">
      <c r="A81" s="22"/>
      <c r="B81" s="2"/>
      <c r="C81" s="39"/>
      <c r="D81" s="6">
        <v>0</v>
      </c>
      <c r="E81" s="6">
        <v>0</v>
      </c>
      <c r="F81" s="6">
        <v>0</v>
      </c>
      <c r="G81" s="4">
        <v>0</v>
      </c>
    </row>
    <row r="82" spans="1:7" ht="45.75" customHeight="1" x14ac:dyDescent="0.2">
      <c r="A82" s="22"/>
      <c r="B82" s="2" t="s">
        <v>33</v>
      </c>
      <c r="C82" s="39"/>
      <c r="D82" s="6">
        <v>0</v>
      </c>
      <c r="E82" s="6">
        <v>0</v>
      </c>
      <c r="F82" s="6">
        <v>0</v>
      </c>
      <c r="G82" s="4">
        <v>0</v>
      </c>
    </row>
    <row r="83" spans="1:7" ht="33" customHeight="1" x14ac:dyDescent="0.2">
      <c r="A83" s="22"/>
      <c r="B83" s="2" t="s">
        <v>34</v>
      </c>
      <c r="C83" s="39"/>
      <c r="D83" s="6">
        <v>0</v>
      </c>
      <c r="E83" s="6">
        <v>0</v>
      </c>
      <c r="F83" s="6">
        <v>0</v>
      </c>
      <c r="G83" s="4">
        <v>0</v>
      </c>
    </row>
    <row r="84" spans="1:7" ht="18" customHeight="1" x14ac:dyDescent="0.2">
      <c r="A84" s="22"/>
      <c r="B84" s="2" t="s">
        <v>79</v>
      </c>
      <c r="C84" s="39"/>
      <c r="D84" s="6">
        <v>185</v>
      </c>
      <c r="E84" s="6">
        <v>0</v>
      </c>
      <c r="F84" s="6">
        <v>0</v>
      </c>
      <c r="G84" s="4">
        <v>0</v>
      </c>
    </row>
    <row r="85" spans="1:7" ht="33" customHeight="1" x14ac:dyDescent="0.2">
      <c r="A85" s="22"/>
      <c r="B85" s="2" t="s">
        <v>35</v>
      </c>
      <c r="C85" s="39"/>
      <c r="D85" s="6">
        <v>0</v>
      </c>
      <c r="E85" s="6">
        <v>0</v>
      </c>
      <c r="F85" s="6">
        <v>0</v>
      </c>
      <c r="G85" s="4">
        <v>0</v>
      </c>
    </row>
    <row r="86" spans="1:7" ht="18.75" customHeight="1" x14ac:dyDescent="0.2">
      <c r="A86" s="22"/>
      <c r="B86" s="2" t="s">
        <v>36</v>
      </c>
      <c r="C86" s="39"/>
      <c r="D86" s="6">
        <v>0</v>
      </c>
      <c r="E86" s="6">
        <v>0</v>
      </c>
      <c r="F86" s="6">
        <v>0</v>
      </c>
      <c r="G86" s="4">
        <v>0</v>
      </c>
    </row>
    <row r="87" spans="1:7" ht="33.75" customHeight="1" x14ac:dyDescent="0.2">
      <c r="A87" s="22"/>
      <c r="B87" s="2" t="s">
        <v>134</v>
      </c>
      <c r="C87" s="39"/>
      <c r="D87" s="6">
        <v>0</v>
      </c>
      <c r="E87" s="6">
        <v>0</v>
      </c>
      <c r="F87" s="6">
        <v>0</v>
      </c>
      <c r="G87" s="4">
        <v>0</v>
      </c>
    </row>
    <row r="88" spans="1:7" ht="31.5" customHeight="1" x14ac:dyDescent="0.2">
      <c r="A88" s="22"/>
      <c r="B88" s="2" t="s">
        <v>40</v>
      </c>
      <c r="C88" s="39"/>
      <c r="D88" s="6">
        <v>0</v>
      </c>
      <c r="E88" s="6">
        <v>0</v>
      </c>
      <c r="F88" s="6">
        <v>0</v>
      </c>
      <c r="G88" s="4">
        <v>0</v>
      </c>
    </row>
    <row r="89" spans="1:7" ht="16.5" customHeight="1" x14ac:dyDescent="0.2">
      <c r="A89" s="22"/>
      <c r="B89" s="2" t="s">
        <v>37</v>
      </c>
      <c r="C89" s="39"/>
      <c r="D89" s="6">
        <v>0</v>
      </c>
      <c r="E89" s="6">
        <v>0</v>
      </c>
      <c r="F89" s="6">
        <v>0</v>
      </c>
      <c r="G89" s="4">
        <v>0</v>
      </c>
    </row>
    <row r="90" spans="1:7" ht="33.75" customHeight="1" x14ac:dyDescent="0.2">
      <c r="A90" s="22"/>
      <c r="B90" s="2" t="s">
        <v>38</v>
      </c>
      <c r="C90" s="39"/>
      <c r="D90" s="6">
        <v>0</v>
      </c>
      <c r="E90" s="6">
        <v>0</v>
      </c>
      <c r="F90" s="6">
        <v>0</v>
      </c>
      <c r="G90" s="4">
        <v>0</v>
      </c>
    </row>
    <row r="91" spans="1:7" ht="30.75" customHeight="1" x14ac:dyDescent="0.2">
      <c r="A91" s="22"/>
      <c r="B91" s="2" t="s">
        <v>26</v>
      </c>
      <c r="C91" s="39"/>
      <c r="D91" s="6">
        <v>0</v>
      </c>
      <c r="E91" s="6">
        <v>0</v>
      </c>
      <c r="F91" s="6">
        <v>0</v>
      </c>
      <c r="G91" s="4">
        <v>0</v>
      </c>
    </row>
    <row r="92" spans="1:7" ht="16.5" customHeight="1" x14ac:dyDescent="0.2">
      <c r="A92" s="22"/>
      <c r="B92" s="2" t="s">
        <v>39</v>
      </c>
      <c r="C92" s="39"/>
      <c r="D92" s="6">
        <v>0</v>
      </c>
      <c r="E92" s="6">
        <v>0</v>
      </c>
      <c r="F92" s="6">
        <v>0</v>
      </c>
      <c r="G92" s="4">
        <v>0</v>
      </c>
    </row>
    <row r="93" spans="1:7" ht="15.75" customHeight="1" x14ac:dyDescent="0.2">
      <c r="A93" s="22"/>
      <c r="B93" s="23" t="s">
        <v>32</v>
      </c>
      <c r="C93" s="36">
        <v>9964.4259999999995</v>
      </c>
      <c r="D93" s="6">
        <v>0</v>
      </c>
      <c r="E93" s="6">
        <v>0</v>
      </c>
      <c r="F93" s="6">
        <v>0</v>
      </c>
      <c r="G93" s="4">
        <v>0</v>
      </c>
    </row>
    <row r="94" spans="1:7" ht="30.75" customHeight="1" x14ac:dyDescent="0.2">
      <c r="A94" s="22"/>
      <c r="B94" s="23" t="s">
        <v>80</v>
      </c>
      <c r="C94" s="27">
        <v>0</v>
      </c>
      <c r="D94" s="6">
        <v>406.9</v>
      </c>
      <c r="E94" s="6">
        <v>0</v>
      </c>
      <c r="F94" s="6">
        <v>0</v>
      </c>
      <c r="G94" s="4">
        <v>0</v>
      </c>
    </row>
    <row r="95" spans="1:7" ht="17.25" customHeight="1" x14ac:dyDescent="0.2">
      <c r="A95" s="22"/>
      <c r="B95" s="23" t="s">
        <v>85</v>
      </c>
      <c r="C95" s="27">
        <v>0</v>
      </c>
      <c r="D95" s="6">
        <v>76.099999999999994</v>
      </c>
      <c r="E95" s="6">
        <v>0</v>
      </c>
      <c r="F95" s="6">
        <v>0</v>
      </c>
      <c r="G95" s="4">
        <v>0</v>
      </c>
    </row>
    <row r="96" spans="1:7" ht="31.5" customHeight="1" x14ac:dyDescent="0.2">
      <c r="A96" s="22"/>
      <c r="B96" s="23" t="s">
        <v>128</v>
      </c>
      <c r="C96" s="27">
        <v>0</v>
      </c>
      <c r="D96" s="6">
        <v>0</v>
      </c>
      <c r="E96" s="6">
        <v>1387.3</v>
      </c>
      <c r="F96" s="6">
        <v>0</v>
      </c>
      <c r="G96" s="4">
        <v>0</v>
      </c>
    </row>
    <row r="97" spans="1:7" ht="29.25" customHeight="1" x14ac:dyDescent="0.2">
      <c r="A97" s="22"/>
      <c r="B97" s="23" t="s">
        <v>129</v>
      </c>
      <c r="C97" s="27">
        <v>0</v>
      </c>
      <c r="D97" s="6">
        <v>0</v>
      </c>
      <c r="E97" s="6">
        <v>4428.7</v>
      </c>
      <c r="F97" s="6">
        <v>0</v>
      </c>
      <c r="G97" s="4">
        <v>0</v>
      </c>
    </row>
    <row r="98" spans="1:7" ht="23.25" hidden="1" customHeight="1" x14ac:dyDescent="0.2">
      <c r="A98" s="22"/>
      <c r="B98" s="23"/>
      <c r="C98" s="27">
        <v>0</v>
      </c>
      <c r="D98" s="6">
        <v>0</v>
      </c>
      <c r="E98" s="6">
        <v>0</v>
      </c>
      <c r="F98" s="6">
        <v>0</v>
      </c>
      <c r="G98" s="4">
        <v>0</v>
      </c>
    </row>
    <row r="99" spans="1:7" ht="37.5" customHeight="1" x14ac:dyDescent="0.2">
      <c r="A99" s="22"/>
      <c r="B99" s="23" t="s">
        <v>127</v>
      </c>
      <c r="C99" s="27">
        <v>0</v>
      </c>
      <c r="D99" s="6">
        <v>0</v>
      </c>
      <c r="E99" s="6">
        <v>1334.4</v>
      </c>
      <c r="F99" s="6">
        <v>0</v>
      </c>
      <c r="G99" s="4">
        <v>0</v>
      </c>
    </row>
    <row r="100" spans="1:7" ht="17.25" customHeight="1" x14ac:dyDescent="0.2">
      <c r="A100" s="22"/>
      <c r="B100" s="23" t="s">
        <v>81</v>
      </c>
      <c r="C100" s="27">
        <v>0</v>
      </c>
      <c r="D100" s="6">
        <v>1400.2</v>
      </c>
      <c r="E100" s="6">
        <v>0</v>
      </c>
      <c r="F100" s="6">
        <v>0</v>
      </c>
      <c r="G100" s="4">
        <v>0</v>
      </c>
    </row>
    <row r="101" spans="1:7" ht="29.25" customHeight="1" x14ac:dyDescent="0.2">
      <c r="A101" s="22"/>
      <c r="B101" s="23" t="s">
        <v>82</v>
      </c>
      <c r="C101" s="27">
        <v>0</v>
      </c>
      <c r="D101" s="6">
        <v>1000</v>
      </c>
      <c r="E101" s="6">
        <v>0</v>
      </c>
      <c r="F101" s="6">
        <v>0</v>
      </c>
      <c r="G101" s="4">
        <v>0</v>
      </c>
    </row>
    <row r="102" spans="1:7" ht="33" customHeight="1" x14ac:dyDescent="0.2">
      <c r="A102" s="22"/>
      <c r="B102" s="23" t="s">
        <v>111</v>
      </c>
      <c r="C102" s="27">
        <v>0</v>
      </c>
      <c r="D102" s="6">
        <v>0</v>
      </c>
      <c r="E102" s="25">
        <v>9532.9050000000007</v>
      </c>
      <c r="F102" s="6">
        <v>0</v>
      </c>
      <c r="G102" s="4">
        <v>0</v>
      </c>
    </row>
    <row r="103" spans="1:7" ht="32.25" customHeight="1" x14ac:dyDescent="0.2">
      <c r="A103" s="22"/>
      <c r="B103" s="23" t="s">
        <v>100</v>
      </c>
      <c r="C103" s="27">
        <v>0</v>
      </c>
      <c r="D103" s="6">
        <v>0</v>
      </c>
      <c r="E103" s="6">
        <v>0</v>
      </c>
      <c r="F103" s="6">
        <v>6100</v>
      </c>
      <c r="G103" s="4">
        <v>0</v>
      </c>
    </row>
    <row r="104" spans="1:7" ht="32.25" customHeight="1" x14ac:dyDescent="0.2">
      <c r="A104" s="22"/>
      <c r="B104" s="23" t="s">
        <v>99</v>
      </c>
      <c r="C104" s="27">
        <v>0</v>
      </c>
      <c r="D104" s="6">
        <v>0</v>
      </c>
      <c r="E104" s="6">
        <v>0</v>
      </c>
      <c r="F104" s="6">
        <v>0</v>
      </c>
      <c r="G104" s="4">
        <v>6100</v>
      </c>
    </row>
    <row r="105" spans="1:7" ht="18.75" customHeight="1" x14ac:dyDescent="0.2">
      <c r="A105" s="22"/>
      <c r="B105" s="23" t="s">
        <v>92</v>
      </c>
      <c r="C105" s="27">
        <v>0</v>
      </c>
      <c r="D105" s="6">
        <v>5113.7</v>
      </c>
      <c r="E105" s="3">
        <v>10912.55</v>
      </c>
      <c r="F105" s="6">
        <v>0</v>
      </c>
      <c r="G105" s="4">
        <v>0</v>
      </c>
    </row>
    <row r="106" spans="1:7" ht="17.25" customHeight="1" x14ac:dyDescent="0.2">
      <c r="A106" s="22"/>
      <c r="B106" s="23" t="s">
        <v>21</v>
      </c>
      <c r="C106" s="26">
        <v>131175.40379000001</v>
      </c>
      <c r="D106" s="26">
        <v>204682.48954000001</v>
      </c>
      <c r="E106" s="26">
        <f>E140+E141+E142+E143++E144+E145+E146</f>
        <v>209942.62255</v>
      </c>
      <c r="F106" s="3">
        <v>81778.600000000006</v>
      </c>
      <c r="G106" s="4">
        <v>80494.8</v>
      </c>
    </row>
    <row r="107" spans="1:7" ht="18" customHeight="1" x14ac:dyDescent="0.2">
      <c r="A107" s="22"/>
      <c r="B107" s="23" t="s">
        <v>42</v>
      </c>
      <c r="C107" s="26">
        <v>11408.691000000001</v>
      </c>
      <c r="D107" s="6">
        <v>0</v>
      </c>
      <c r="E107" s="6">
        <v>0</v>
      </c>
      <c r="F107" s="6">
        <v>0</v>
      </c>
      <c r="G107" s="4">
        <v>0</v>
      </c>
    </row>
    <row r="108" spans="1:7" ht="33" customHeight="1" x14ac:dyDescent="0.2">
      <c r="A108" s="22"/>
      <c r="B108" s="23" t="s">
        <v>43</v>
      </c>
      <c r="C108" s="26">
        <v>25418.41749</v>
      </c>
      <c r="D108" s="6">
        <v>0</v>
      </c>
      <c r="E108" s="6">
        <v>0</v>
      </c>
      <c r="F108" s="6">
        <v>0</v>
      </c>
      <c r="G108" s="4">
        <v>0</v>
      </c>
    </row>
    <row r="109" spans="1:7" ht="17.25" customHeight="1" x14ac:dyDescent="0.2">
      <c r="A109" s="22"/>
      <c r="B109" s="23" t="s">
        <v>44</v>
      </c>
      <c r="C109" s="26">
        <v>384.26288</v>
      </c>
      <c r="D109" s="6">
        <v>0</v>
      </c>
      <c r="E109" s="6">
        <v>0</v>
      </c>
      <c r="F109" s="6">
        <v>0</v>
      </c>
      <c r="G109" s="4">
        <v>0</v>
      </c>
    </row>
    <row r="110" spans="1:7" ht="31.5" customHeight="1" x14ac:dyDescent="0.2">
      <c r="A110" s="22"/>
      <c r="B110" s="23" t="s">
        <v>45</v>
      </c>
      <c r="C110" s="26">
        <v>2723.9450000000002</v>
      </c>
      <c r="D110" s="6">
        <v>0</v>
      </c>
      <c r="E110" s="6">
        <v>0</v>
      </c>
      <c r="F110" s="6">
        <v>0</v>
      </c>
      <c r="G110" s="4">
        <v>0</v>
      </c>
    </row>
    <row r="111" spans="1:7" ht="17.25" customHeight="1" x14ac:dyDescent="0.2">
      <c r="A111" s="22"/>
      <c r="B111" s="23" t="s">
        <v>49</v>
      </c>
      <c r="C111" s="26">
        <v>4043.7420900000002</v>
      </c>
      <c r="D111" s="6">
        <v>0</v>
      </c>
      <c r="E111" s="6">
        <v>0</v>
      </c>
      <c r="F111" s="6">
        <v>0</v>
      </c>
      <c r="G111" s="4">
        <v>0</v>
      </c>
    </row>
    <row r="112" spans="1:7" ht="16.5" customHeight="1" x14ac:dyDescent="0.2">
      <c r="A112" s="22"/>
      <c r="B112" s="23" t="s">
        <v>48</v>
      </c>
      <c r="C112" s="26">
        <v>8597.7120099999993</v>
      </c>
      <c r="D112" s="6">
        <v>0</v>
      </c>
      <c r="E112" s="6">
        <v>0</v>
      </c>
      <c r="F112" s="6">
        <v>0</v>
      </c>
      <c r="G112" s="4">
        <v>0</v>
      </c>
    </row>
    <row r="113" spans="1:7" ht="24.75" hidden="1" customHeight="1" x14ac:dyDescent="0.2">
      <c r="A113" s="22"/>
      <c r="B113" s="23"/>
      <c r="C113" s="26">
        <v>0</v>
      </c>
      <c r="D113" s="6">
        <v>0</v>
      </c>
      <c r="E113" s="6">
        <v>0</v>
      </c>
      <c r="F113" s="6">
        <v>0</v>
      </c>
      <c r="G113" s="4"/>
    </row>
    <row r="114" spans="1:7" ht="30" customHeight="1" x14ac:dyDescent="0.2">
      <c r="A114" s="22"/>
      <c r="B114" s="23" t="s">
        <v>46</v>
      </c>
      <c r="C114" s="26">
        <v>52935.088199999998</v>
      </c>
      <c r="D114" s="6">
        <v>0</v>
      </c>
      <c r="E114" s="6">
        <v>0</v>
      </c>
      <c r="F114" s="6">
        <v>0</v>
      </c>
      <c r="G114" s="4">
        <v>0</v>
      </c>
    </row>
    <row r="115" spans="1:7" ht="33" customHeight="1" x14ac:dyDescent="0.2">
      <c r="A115" s="22"/>
      <c r="B115" s="23" t="s">
        <v>47</v>
      </c>
      <c r="C115" s="26">
        <v>2382.6170499999998</v>
      </c>
      <c r="D115" s="6">
        <v>0</v>
      </c>
      <c r="E115" s="6">
        <v>0</v>
      </c>
      <c r="F115" s="6">
        <v>0</v>
      </c>
      <c r="G115" s="4">
        <v>0</v>
      </c>
    </row>
    <row r="116" spans="1:7" ht="33" customHeight="1" x14ac:dyDescent="0.2">
      <c r="A116" s="22"/>
      <c r="B116" s="23" t="s">
        <v>50</v>
      </c>
      <c r="C116" s="26">
        <f>SUM(C117:C135)</f>
        <v>3303.1400999999996</v>
      </c>
      <c r="D116" s="6">
        <v>0</v>
      </c>
      <c r="E116" s="6">
        <v>0</v>
      </c>
      <c r="F116" s="6">
        <v>0</v>
      </c>
      <c r="G116" s="4">
        <v>0</v>
      </c>
    </row>
    <row r="117" spans="1:7" ht="15" customHeight="1" x14ac:dyDescent="0.2">
      <c r="A117" s="22"/>
      <c r="B117" s="23" t="s">
        <v>51</v>
      </c>
      <c r="C117" s="26">
        <v>187.46351999999999</v>
      </c>
      <c r="D117" s="6">
        <v>0</v>
      </c>
      <c r="E117" s="6">
        <v>0</v>
      </c>
      <c r="F117" s="6">
        <v>0</v>
      </c>
      <c r="G117" s="4">
        <v>0</v>
      </c>
    </row>
    <row r="118" spans="1:7" ht="15" customHeight="1" x14ac:dyDescent="0.2">
      <c r="A118" s="22"/>
      <c r="B118" s="23" t="s">
        <v>52</v>
      </c>
      <c r="C118" s="26">
        <v>187.46351999999999</v>
      </c>
      <c r="D118" s="6">
        <v>0</v>
      </c>
      <c r="E118" s="6">
        <v>0</v>
      </c>
      <c r="F118" s="6">
        <v>0</v>
      </c>
      <c r="G118" s="4">
        <v>0</v>
      </c>
    </row>
    <row r="119" spans="1:7" ht="15.75" customHeight="1" x14ac:dyDescent="0.2">
      <c r="A119" s="22"/>
      <c r="B119" s="23" t="s">
        <v>53</v>
      </c>
      <c r="C119" s="26">
        <v>187.46351999999999</v>
      </c>
      <c r="D119" s="6">
        <v>0</v>
      </c>
      <c r="E119" s="6">
        <v>0</v>
      </c>
      <c r="F119" s="6">
        <v>0</v>
      </c>
      <c r="G119" s="4">
        <v>0</v>
      </c>
    </row>
    <row r="120" spans="1:7" ht="16.5" customHeight="1" x14ac:dyDescent="0.2">
      <c r="A120" s="22"/>
      <c r="B120" s="23" t="s">
        <v>54</v>
      </c>
      <c r="C120" s="26">
        <v>187.46351999999999</v>
      </c>
      <c r="D120" s="6">
        <v>0</v>
      </c>
      <c r="E120" s="6">
        <v>0</v>
      </c>
      <c r="F120" s="6">
        <v>0</v>
      </c>
      <c r="G120" s="4">
        <v>0</v>
      </c>
    </row>
    <row r="121" spans="1:7" ht="16.5" customHeight="1" x14ac:dyDescent="0.2">
      <c r="A121" s="22"/>
      <c r="B121" s="23" t="s">
        <v>55</v>
      </c>
      <c r="C121" s="26">
        <v>647.52943000000005</v>
      </c>
      <c r="D121" s="6">
        <v>0</v>
      </c>
      <c r="E121" s="6">
        <v>0</v>
      </c>
      <c r="F121" s="6">
        <v>0</v>
      </c>
      <c r="G121" s="4">
        <v>0</v>
      </c>
    </row>
    <row r="122" spans="1:7" ht="16.5" customHeight="1" x14ac:dyDescent="0.2">
      <c r="A122" s="22"/>
      <c r="B122" s="23" t="s">
        <v>64</v>
      </c>
      <c r="C122" s="26">
        <v>187.46351999999999</v>
      </c>
      <c r="D122" s="6">
        <v>0</v>
      </c>
      <c r="E122" s="6">
        <v>0</v>
      </c>
      <c r="F122" s="6">
        <v>0</v>
      </c>
      <c r="G122" s="4">
        <v>0</v>
      </c>
    </row>
    <row r="123" spans="1:7" ht="16.5" customHeight="1" x14ac:dyDescent="0.2">
      <c r="A123" s="22"/>
      <c r="B123" s="23" t="s">
        <v>56</v>
      </c>
      <c r="C123" s="26">
        <v>187.46351999999999</v>
      </c>
      <c r="D123" s="6">
        <v>0</v>
      </c>
      <c r="E123" s="6">
        <v>0</v>
      </c>
      <c r="F123" s="6">
        <v>0</v>
      </c>
      <c r="G123" s="4">
        <v>0</v>
      </c>
    </row>
    <row r="124" spans="1:7" ht="16.5" customHeight="1" x14ac:dyDescent="0.2">
      <c r="A124" s="22"/>
      <c r="B124" s="23" t="s">
        <v>57</v>
      </c>
      <c r="C124" s="26">
        <v>187.46351999999999</v>
      </c>
      <c r="D124" s="6">
        <v>0</v>
      </c>
      <c r="E124" s="6">
        <v>0</v>
      </c>
      <c r="F124" s="6">
        <v>0</v>
      </c>
      <c r="G124" s="4">
        <v>0</v>
      </c>
    </row>
    <row r="125" spans="1:7" ht="16.5" customHeight="1" x14ac:dyDescent="0.2">
      <c r="A125" s="22"/>
      <c r="B125" s="23" t="s">
        <v>58</v>
      </c>
      <c r="C125" s="26">
        <v>486.56411000000003</v>
      </c>
      <c r="D125" s="6">
        <v>0</v>
      </c>
      <c r="E125" s="6">
        <v>0</v>
      </c>
      <c r="F125" s="6">
        <v>0</v>
      </c>
      <c r="G125" s="4">
        <v>0</v>
      </c>
    </row>
    <row r="126" spans="1:7" ht="16.5" customHeight="1" x14ac:dyDescent="0.2">
      <c r="A126" s="22"/>
      <c r="B126" s="23" t="s">
        <v>65</v>
      </c>
      <c r="C126" s="26">
        <v>185.50917999999999</v>
      </c>
      <c r="D126" s="6">
        <v>0</v>
      </c>
      <c r="E126" s="6">
        <v>0</v>
      </c>
      <c r="F126" s="6">
        <v>0</v>
      </c>
      <c r="G126" s="4">
        <v>0</v>
      </c>
    </row>
    <row r="127" spans="1:7" ht="16.5" customHeight="1" x14ac:dyDescent="0.2">
      <c r="A127" s="22"/>
      <c r="B127" s="23" t="s">
        <v>59</v>
      </c>
      <c r="C127" s="26">
        <v>42.488750000000003</v>
      </c>
      <c r="D127" s="6">
        <v>0</v>
      </c>
      <c r="E127" s="6">
        <v>0</v>
      </c>
      <c r="F127" s="6">
        <v>0</v>
      </c>
      <c r="G127" s="4">
        <v>0</v>
      </c>
    </row>
    <row r="128" spans="1:7" ht="16.5" customHeight="1" x14ac:dyDescent="0.2">
      <c r="A128" s="22"/>
      <c r="B128" s="23" t="s">
        <v>60</v>
      </c>
      <c r="C128" s="26">
        <v>184.11816999999999</v>
      </c>
      <c r="D128" s="6">
        <v>0</v>
      </c>
      <c r="E128" s="6">
        <v>0</v>
      </c>
      <c r="F128" s="6">
        <v>0</v>
      </c>
      <c r="G128" s="4">
        <v>0</v>
      </c>
    </row>
    <row r="129" spans="1:7" ht="16.5" customHeight="1" x14ac:dyDescent="0.2">
      <c r="A129" s="22"/>
      <c r="B129" s="23" t="s">
        <v>66</v>
      </c>
      <c r="C129" s="26">
        <v>147.37763000000001</v>
      </c>
      <c r="D129" s="6">
        <v>0</v>
      </c>
      <c r="E129" s="6">
        <v>0</v>
      </c>
      <c r="F129" s="6">
        <v>0</v>
      </c>
      <c r="G129" s="4">
        <v>0</v>
      </c>
    </row>
    <row r="130" spans="1:7" ht="16.5" customHeight="1" x14ac:dyDescent="0.2">
      <c r="A130" s="22"/>
      <c r="B130" s="23" t="s">
        <v>61</v>
      </c>
      <c r="C130" s="26">
        <v>183.45193</v>
      </c>
      <c r="D130" s="6">
        <v>0</v>
      </c>
      <c r="E130" s="6">
        <v>0</v>
      </c>
      <c r="F130" s="6">
        <v>0</v>
      </c>
      <c r="G130" s="4">
        <v>0</v>
      </c>
    </row>
    <row r="131" spans="1:7" ht="16.5" customHeight="1" x14ac:dyDescent="0.2">
      <c r="A131" s="22"/>
      <c r="B131" s="23" t="s">
        <v>67</v>
      </c>
      <c r="C131" s="26">
        <v>43.966670000000001</v>
      </c>
      <c r="D131" s="6">
        <v>0</v>
      </c>
      <c r="E131" s="6">
        <v>0</v>
      </c>
      <c r="F131" s="6">
        <v>0</v>
      </c>
      <c r="G131" s="4">
        <v>0</v>
      </c>
    </row>
    <row r="132" spans="1:7" ht="16.5" customHeight="1" x14ac:dyDescent="0.2">
      <c r="A132" s="22"/>
      <c r="B132" s="23" t="s">
        <v>69</v>
      </c>
      <c r="C132" s="26">
        <v>5.7670199999999996</v>
      </c>
      <c r="D132" s="6">
        <v>0</v>
      </c>
      <c r="E132" s="6">
        <v>0</v>
      </c>
      <c r="F132" s="6">
        <v>0</v>
      </c>
      <c r="G132" s="4">
        <v>0</v>
      </c>
    </row>
    <row r="133" spans="1:7" ht="16.5" customHeight="1" x14ac:dyDescent="0.2">
      <c r="A133" s="22"/>
      <c r="B133" s="23" t="s">
        <v>62</v>
      </c>
      <c r="C133" s="26">
        <v>48.521769999999997</v>
      </c>
      <c r="D133" s="6">
        <v>0</v>
      </c>
      <c r="E133" s="6">
        <v>0</v>
      </c>
      <c r="F133" s="6">
        <v>0</v>
      </c>
      <c r="G133" s="4">
        <v>0</v>
      </c>
    </row>
    <row r="134" spans="1:7" ht="16.5" customHeight="1" x14ac:dyDescent="0.2">
      <c r="A134" s="22"/>
      <c r="B134" s="23" t="s">
        <v>63</v>
      </c>
      <c r="C134" s="26">
        <v>5.7670199999999996</v>
      </c>
      <c r="D134" s="6">
        <v>0</v>
      </c>
      <c r="E134" s="6">
        <v>0</v>
      </c>
      <c r="F134" s="6">
        <v>0</v>
      </c>
      <c r="G134" s="4">
        <v>0</v>
      </c>
    </row>
    <row r="135" spans="1:7" ht="16.5" customHeight="1" x14ac:dyDescent="0.2">
      <c r="A135" s="22"/>
      <c r="B135" s="23" t="s">
        <v>68</v>
      </c>
      <c r="C135" s="26">
        <v>9.8337800000000009</v>
      </c>
      <c r="D135" s="6">
        <v>0</v>
      </c>
      <c r="E135" s="6">
        <v>0</v>
      </c>
      <c r="F135" s="6">
        <v>0</v>
      </c>
      <c r="G135" s="4">
        <v>0</v>
      </c>
    </row>
    <row r="136" spans="1:7" ht="31.5" customHeight="1" x14ac:dyDescent="0.2">
      <c r="A136" s="22"/>
      <c r="B136" s="23" t="s">
        <v>97</v>
      </c>
      <c r="C136" s="6">
        <v>0</v>
      </c>
      <c r="D136" s="26">
        <v>67250.782000000007</v>
      </c>
      <c r="E136" s="6">
        <v>0</v>
      </c>
      <c r="F136" s="6">
        <v>0</v>
      </c>
      <c r="G136" s="4">
        <v>0</v>
      </c>
    </row>
    <row r="137" spans="1:7" ht="33" customHeight="1" x14ac:dyDescent="0.2">
      <c r="A137" s="22"/>
      <c r="B137" s="23" t="s">
        <v>98</v>
      </c>
      <c r="C137" s="6">
        <v>0</v>
      </c>
      <c r="D137" s="26">
        <v>71761.731459999995</v>
      </c>
      <c r="E137" s="6">
        <v>0</v>
      </c>
      <c r="F137" s="6">
        <v>0</v>
      </c>
      <c r="G137" s="4">
        <v>0</v>
      </c>
    </row>
    <row r="138" spans="1:7" ht="33" customHeight="1" x14ac:dyDescent="0.2">
      <c r="A138" s="22"/>
      <c r="B138" s="23" t="s">
        <v>94</v>
      </c>
      <c r="C138" s="6">
        <v>0</v>
      </c>
      <c r="D138" s="26">
        <v>35052.559650000003</v>
      </c>
      <c r="E138" s="6">
        <v>0</v>
      </c>
      <c r="F138" s="6">
        <v>0</v>
      </c>
      <c r="G138" s="4">
        <v>0</v>
      </c>
    </row>
    <row r="139" spans="1:7" ht="45.75" customHeight="1" x14ac:dyDescent="0.2">
      <c r="A139" s="22"/>
      <c r="B139" s="23" t="s">
        <v>95</v>
      </c>
      <c r="C139" s="6">
        <v>0</v>
      </c>
      <c r="D139" s="26">
        <v>30617.416430000001</v>
      </c>
      <c r="E139" s="6">
        <v>0</v>
      </c>
      <c r="F139" s="6">
        <v>0</v>
      </c>
      <c r="G139" s="4">
        <v>0</v>
      </c>
    </row>
    <row r="140" spans="1:7" ht="50.25" customHeight="1" x14ac:dyDescent="0.2">
      <c r="A140" s="22"/>
      <c r="B140" s="23" t="s">
        <v>118</v>
      </c>
      <c r="C140" s="6">
        <v>0</v>
      </c>
      <c r="D140" s="6">
        <v>0</v>
      </c>
      <c r="E140" s="26">
        <v>11478.848959999999</v>
      </c>
      <c r="F140" s="6">
        <v>0</v>
      </c>
      <c r="G140" s="4">
        <v>0</v>
      </c>
    </row>
    <row r="141" spans="1:7" ht="47.25" customHeight="1" x14ac:dyDescent="0.2">
      <c r="A141" s="22"/>
      <c r="B141" s="23" t="s">
        <v>119</v>
      </c>
      <c r="C141" s="6">
        <v>0</v>
      </c>
      <c r="D141" s="6">
        <v>0</v>
      </c>
      <c r="E141" s="26">
        <v>62127.397929999999</v>
      </c>
      <c r="F141" s="6">
        <v>0</v>
      </c>
      <c r="G141" s="4">
        <v>0</v>
      </c>
    </row>
    <row r="142" spans="1:7" ht="34.5" customHeight="1" x14ac:dyDescent="0.2">
      <c r="A142" s="22"/>
      <c r="B142" s="23" t="s">
        <v>120</v>
      </c>
      <c r="C142" s="6">
        <v>0</v>
      </c>
      <c r="D142" s="6">
        <v>0</v>
      </c>
      <c r="E142" s="26">
        <v>59753.527990000002</v>
      </c>
      <c r="F142" s="6">
        <v>0</v>
      </c>
      <c r="G142" s="4">
        <v>0</v>
      </c>
    </row>
    <row r="143" spans="1:7" ht="34.5" customHeight="1" x14ac:dyDescent="0.2">
      <c r="A143" s="22"/>
      <c r="B143" s="23" t="s">
        <v>121</v>
      </c>
      <c r="C143" s="6">
        <v>0</v>
      </c>
      <c r="D143" s="6">
        <v>0</v>
      </c>
      <c r="E143" s="26">
        <v>64800.64819</v>
      </c>
      <c r="F143" s="6">
        <v>0</v>
      </c>
      <c r="G143" s="4">
        <v>0</v>
      </c>
    </row>
    <row r="144" spans="1:7" ht="18" customHeight="1" x14ac:dyDescent="0.2">
      <c r="A144" s="22"/>
      <c r="B144" s="23" t="s">
        <v>125</v>
      </c>
      <c r="C144" s="6">
        <v>0</v>
      </c>
      <c r="D144" s="6">
        <v>0</v>
      </c>
      <c r="E144" s="26">
        <v>7649.82492</v>
      </c>
      <c r="F144" s="6">
        <v>0</v>
      </c>
      <c r="G144" s="4">
        <v>0</v>
      </c>
    </row>
    <row r="145" spans="1:7" ht="18" customHeight="1" x14ac:dyDescent="0.2">
      <c r="A145" s="22"/>
      <c r="B145" s="23" t="s">
        <v>124</v>
      </c>
      <c r="C145" s="6">
        <v>0</v>
      </c>
      <c r="D145" s="6">
        <v>0</v>
      </c>
      <c r="E145" s="26">
        <v>3700.0860400000001</v>
      </c>
      <c r="F145" s="6">
        <v>0</v>
      </c>
      <c r="G145" s="4">
        <v>0</v>
      </c>
    </row>
    <row r="146" spans="1:7" ht="34.5" customHeight="1" x14ac:dyDescent="0.2">
      <c r="A146" s="22"/>
      <c r="B146" s="23" t="s">
        <v>122</v>
      </c>
      <c r="C146" s="6">
        <v>0</v>
      </c>
      <c r="D146" s="6">
        <v>0</v>
      </c>
      <c r="E146" s="26">
        <v>432.28852000000001</v>
      </c>
      <c r="F146" s="6">
        <v>0</v>
      </c>
      <c r="G146" s="4">
        <v>0</v>
      </c>
    </row>
    <row r="147" spans="1:7" ht="15.75" customHeight="1" x14ac:dyDescent="0.2">
      <c r="A147" s="22"/>
      <c r="B147" s="23" t="s">
        <v>112</v>
      </c>
      <c r="C147" s="6">
        <v>0</v>
      </c>
      <c r="D147" s="6">
        <v>0</v>
      </c>
      <c r="E147" s="6">
        <v>0</v>
      </c>
      <c r="F147" s="51">
        <v>81778.600000000006</v>
      </c>
      <c r="G147" s="4">
        <v>0</v>
      </c>
    </row>
    <row r="148" spans="1:7" ht="31.5" customHeight="1" x14ac:dyDescent="0.2">
      <c r="A148" s="22"/>
      <c r="B148" s="23" t="s">
        <v>113</v>
      </c>
      <c r="C148" s="6">
        <v>0</v>
      </c>
      <c r="D148" s="6">
        <v>0</v>
      </c>
      <c r="E148" s="6">
        <v>0</v>
      </c>
      <c r="F148" s="51"/>
      <c r="G148" s="4">
        <v>0</v>
      </c>
    </row>
    <row r="149" spans="1:7" ht="17.25" customHeight="1" x14ac:dyDescent="0.2">
      <c r="A149" s="22"/>
      <c r="B149" s="23" t="s">
        <v>114</v>
      </c>
      <c r="C149" s="6">
        <v>0</v>
      </c>
      <c r="D149" s="6">
        <v>0</v>
      </c>
      <c r="E149" s="6">
        <v>0</v>
      </c>
      <c r="F149" s="51"/>
      <c r="G149" s="4">
        <v>0</v>
      </c>
    </row>
    <row r="150" spans="1:7" ht="16.5" customHeight="1" x14ac:dyDescent="0.2">
      <c r="A150" s="22"/>
      <c r="B150" s="23" t="s">
        <v>115</v>
      </c>
      <c r="C150" s="6">
        <v>0</v>
      </c>
      <c r="D150" s="6">
        <v>0</v>
      </c>
      <c r="E150" s="6">
        <v>0</v>
      </c>
      <c r="F150" s="6">
        <v>0</v>
      </c>
      <c r="G150" s="52">
        <v>80494.8</v>
      </c>
    </row>
    <row r="151" spans="1:7" ht="30" customHeight="1" x14ac:dyDescent="0.2">
      <c r="A151" s="22"/>
      <c r="B151" s="23" t="s">
        <v>99</v>
      </c>
      <c r="C151" s="6">
        <v>0</v>
      </c>
      <c r="D151" s="6">
        <v>0</v>
      </c>
      <c r="E151" s="6">
        <v>0</v>
      </c>
      <c r="F151" s="6">
        <v>0</v>
      </c>
      <c r="G151" s="52"/>
    </row>
    <row r="152" spans="1:7" ht="17.25" hidden="1" customHeight="1" x14ac:dyDescent="0.2">
      <c r="A152" s="22"/>
      <c r="B152" s="23"/>
      <c r="C152" s="3">
        <v>0</v>
      </c>
      <c r="D152" s="6">
        <v>0</v>
      </c>
      <c r="E152" s="41"/>
      <c r="F152" s="3"/>
      <c r="G152" s="4"/>
    </row>
    <row r="153" spans="1:7" ht="15" customHeight="1" x14ac:dyDescent="0.2">
      <c r="A153" s="22"/>
      <c r="B153" s="23" t="s">
        <v>75</v>
      </c>
      <c r="C153" s="26">
        <v>16674.647870000001</v>
      </c>
      <c r="D153" s="26">
        <v>2151.7600499999999</v>
      </c>
      <c r="E153" s="25">
        <v>0</v>
      </c>
      <c r="F153" s="3">
        <v>0</v>
      </c>
      <c r="G153" s="4">
        <v>0</v>
      </c>
    </row>
    <row r="154" spans="1:7" ht="15" customHeight="1" x14ac:dyDescent="0.2">
      <c r="A154" s="22"/>
      <c r="B154" s="14" t="s">
        <v>106</v>
      </c>
      <c r="C154" s="34">
        <f>C52</f>
        <v>278667.2696</v>
      </c>
      <c r="D154" s="28">
        <f>D52</f>
        <v>248749.48954000001</v>
      </c>
      <c r="E154" s="28">
        <f>E52</f>
        <v>266043.67755000002</v>
      </c>
      <c r="F154" s="27">
        <f>F52</f>
        <v>113978.6</v>
      </c>
      <c r="G154" s="27">
        <f>G52</f>
        <v>198601.7</v>
      </c>
    </row>
    <row r="155" spans="1:7" ht="19.5" customHeight="1" x14ac:dyDescent="0.2">
      <c r="A155" s="22">
        <v>5</v>
      </c>
      <c r="B155" s="50" t="s">
        <v>10</v>
      </c>
      <c r="C155" s="50"/>
      <c r="D155" s="50"/>
      <c r="E155" s="50"/>
      <c r="F155" s="50"/>
      <c r="G155" s="50"/>
    </row>
    <row r="156" spans="1:7" ht="15" customHeight="1" x14ac:dyDescent="0.25">
      <c r="A156" s="22"/>
      <c r="B156" s="23" t="s">
        <v>28</v>
      </c>
      <c r="C156" s="34">
        <v>584.63040000000001</v>
      </c>
      <c r="D156" s="27">
        <v>0</v>
      </c>
      <c r="E156" s="27">
        <v>0</v>
      </c>
      <c r="F156" s="30">
        <v>0</v>
      </c>
      <c r="G156" s="9">
        <v>0</v>
      </c>
    </row>
    <row r="157" spans="1:7" ht="15" customHeight="1" x14ac:dyDescent="0.25">
      <c r="A157" s="22"/>
      <c r="B157" s="23" t="s">
        <v>110</v>
      </c>
      <c r="C157" s="27">
        <v>0</v>
      </c>
      <c r="D157" s="27">
        <v>0</v>
      </c>
      <c r="E157" s="27">
        <v>0</v>
      </c>
      <c r="F157" s="30">
        <v>0</v>
      </c>
      <c r="G157" s="9">
        <v>0</v>
      </c>
    </row>
    <row r="158" spans="1:7" ht="13.5" customHeight="1" x14ac:dyDescent="0.25">
      <c r="A158" s="22"/>
      <c r="B158" s="14" t="s">
        <v>106</v>
      </c>
      <c r="C158" s="34">
        <f>C156</f>
        <v>584.63040000000001</v>
      </c>
      <c r="D158" s="27">
        <v>0</v>
      </c>
      <c r="E158" s="27">
        <f>E157</f>
        <v>0</v>
      </c>
      <c r="F158" s="30">
        <v>0</v>
      </c>
      <c r="G158" s="9">
        <v>0</v>
      </c>
    </row>
    <row r="159" spans="1:7" ht="21" customHeight="1" x14ac:dyDescent="0.2">
      <c r="A159" s="22">
        <v>6</v>
      </c>
      <c r="B159" s="50" t="s">
        <v>41</v>
      </c>
      <c r="C159" s="50"/>
      <c r="D159" s="50"/>
      <c r="E159" s="50"/>
      <c r="F159" s="50"/>
      <c r="G159" s="50"/>
    </row>
    <row r="160" spans="1:7" ht="30" customHeight="1" x14ac:dyDescent="0.2">
      <c r="A160" s="22"/>
      <c r="B160" s="23" t="s">
        <v>41</v>
      </c>
      <c r="C160" s="27">
        <v>3710.7</v>
      </c>
      <c r="D160" s="27">
        <v>0</v>
      </c>
      <c r="E160" s="29">
        <v>11392.27</v>
      </c>
      <c r="F160" s="42" t="s">
        <v>77</v>
      </c>
      <c r="G160" s="27">
        <v>0</v>
      </c>
    </row>
    <row r="161" spans="1:7" ht="14.25" customHeight="1" x14ac:dyDescent="0.25">
      <c r="A161" s="43"/>
      <c r="B161" s="14" t="s">
        <v>106</v>
      </c>
      <c r="C161" s="27">
        <f>C160</f>
        <v>3710.7</v>
      </c>
      <c r="D161" s="27">
        <f>D160</f>
        <v>0</v>
      </c>
      <c r="E161" s="29">
        <f>E160</f>
        <v>11392.27</v>
      </c>
      <c r="F161" s="44">
        <v>0</v>
      </c>
      <c r="G161" s="5">
        <v>0</v>
      </c>
    </row>
    <row r="162" spans="1:7" ht="14.25" customHeight="1" x14ac:dyDescent="0.2">
      <c r="A162" s="15" t="s">
        <v>4</v>
      </c>
      <c r="B162" s="15"/>
      <c r="C162" s="29">
        <f>C6+C17+C20+C50+C53+C156+C160-C38</f>
        <v>261177.25</v>
      </c>
      <c r="D162" s="29">
        <f>D6+D17+D21+D42+D53</f>
        <v>202126.13999999998</v>
      </c>
      <c r="E162" s="29">
        <f>E6+E17+E21+E50+E53+E157+E160</f>
        <v>251408.39999999994</v>
      </c>
      <c r="F162" s="27">
        <f>F18+F40+F50+F53</f>
        <v>173602.09999999998</v>
      </c>
      <c r="G162" s="27">
        <f>G18+G40+G53+G161</f>
        <v>254607.69999999998</v>
      </c>
    </row>
    <row r="163" spans="1:7" ht="15" customHeight="1" x14ac:dyDescent="0.2">
      <c r="A163" s="15" t="s">
        <v>5</v>
      </c>
      <c r="B163" s="15"/>
      <c r="C163" s="29">
        <f>C13+C38+C106</f>
        <v>175012.83000000002</v>
      </c>
      <c r="D163" s="29">
        <f>D13+D37+D106</f>
        <v>221219.30000000002</v>
      </c>
      <c r="E163" s="29">
        <f>E15+E37+E106</f>
        <v>222151.33</v>
      </c>
      <c r="F163" s="27">
        <f>F106</f>
        <v>81778.600000000006</v>
      </c>
      <c r="G163" s="27">
        <f>G106</f>
        <v>80494.8</v>
      </c>
    </row>
    <row r="164" spans="1:7" ht="14.25" customHeight="1" x14ac:dyDescent="0.2">
      <c r="A164" s="15" t="s">
        <v>3</v>
      </c>
      <c r="B164" s="15"/>
      <c r="C164" s="3">
        <f>SUM(C162:C163)</f>
        <v>436190.08</v>
      </c>
      <c r="D164" s="3">
        <f>SUM(D162:D163)</f>
        <v>423345.44</v>
      </c>
      <c r="E164" s="3">
        <f>SUM(E162:E163)</f>
        <v>473559.72999999992</v>
      </c>
      <c r="F164" s="6">
        <f>SUM(F162:F163)</f>
        <v>255380.69999999998</v>
      </c>
      <c r="G164" s="6">
        <f>SUM(G162:G163)</f>
        <v>335102.5</v>
      </c>
    </row>
    <row r="166" spans="1:7" x14ac:dyDescent="0.2">
      <c r="C166" s="45"/>
    </row>
  </sheetData>
  <autoFilter ref="A4:F164"/>
  <mergeCells count="24">
    <mergeCell ref="C1:G1"/>
    <mergeCell ref="C3:G3"/>
    <mergeCell ref="B5:G5"/>
    <mergeCell ref="B19:G19"/>
    <mergeCell ref="B41:G41"/>
    <mergeCell ref="B51:G51"/>
    <mergeCell ref="A2:E2"/>
    <mergeCell ref="A5:A18"/>
    <mergeCell ref="A41:A50"/>
    <mergeCell ref="E67:E69"/>
    <mergeCell ref="B155:G155"/>
    <mergeCell ref="B159:G159"/>
    <mergeCell ref="A3:A4"/>
    <mergeCell ref="A19:A40"/>
    <mergeCell ref="F147:F149"/>
    <mergeCell ref="G150:G151"/>
    <mergeCell ref="A164:B164"/>
    <mergeCell ref="A162:B162"/>
    <mergeCell ref="A163:B163"/>
    <mergeCell ref="C66:C92"/>
    <mergeCell ref="A155:A158"/>
    <mergeCell ref="B3:B4"/>
    <mergeCell ref="A51:A154"/>
    <mergeCell ref="A159:A160"/>
  </mergeCells>
  <phoneticPr fontId="0" type="noConversion"/>
  <pageMargins left="0.43307086614173229" right="0.43307086614173229" top="0.55118110236220474" bottom="0.55118110236220474" header="0.31496062992125984" footer="0.31496062992125984"/>
  <pageSetup paperSize="9" scale="7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Лаврентьева Татьяна Вячеславовна</cp:lastModifiedBy>
  <cp:lastPrinted>2024-03-20T10:43:56Z</cp:lastPrinted>
  <dcterms:created xsi:type="dcterms:W3CDTF">1996-10-08T23:32:33Z</dcterms:created>
  <dcterms:modified xsi:type="dcterms:W3CDTF">2024-03-20T10:47:00Z</dcterms:modified>
</cp:coreProperties>
</file>