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35" activeTab="2"/>
  </bookViews>
  <sheets>
    <sheet name="Пр. 3 к № -П-АДМ от____   (2)" sheetId="58" r:id="rId1"/>
    <sheet name="Пр. 2 к № -П-АДМ  от ____" sheetId="57" r:id="rId2"/>
    <sheet name="Пр. 1 к № -П-АДМ от____  " sheetId="40" r:id="rId3"/>
    <sheet name="Приложение к  пояснительной " sheetId="53" r:id="rId4"/>
  </sheets>
  <definedNames>
    <definedName name="_xlnm._FilterDatabase" localSheetId="2" hidden="1">'Пр. 1 к № -П-АДМ от____  '!$A$23:$W$84</definedName>
    <definedName name="_xlnm._FilterDatabase" localSheetId="1" hidden="1">'Пр. 2 к № -П-АДМ  от ____'!$A$23:$W$69</definedName>
    <definedName name="_xlnm._FilterDatabase" localSheetId="0" hidden="1">'Пр. 3 к № -П-АДМ от____   (2)'!$A$12:$W$22</definedName>
    <definedName name="_xlnm._FilterDatabase" localSheetId="3" hidden="1">'Приложение к  пояснительной '!$A$19:$W$80</definedName>
    <definedName name="_xlnm.Print_Area" localSheetId="3">'Приложение к  пояснительной '!$A$2:$N$80</definedName>
  </definedNames>
  <calcPr calcId="145621"/>
</workbook>
</file>

<file path=xl/calcChain.xml><?xml version="1.0" encoding="utf-8"?>
<calcChain xmlns="http://schemas.openxmlformats.org/spreadsheetml/2006/main">
  <c r="D78" i="40" l="1"/>
  <c r="E78" i="40"/>
  <c r="F78" i="40"/>
  <c r="G78" i="40"/>
  <c r="H78" i="40"/>
  <c r="I78" i="40"/>
  <c r="L78" i="40" s="1"/>
  <c r="J78" i="40"/>
  <c r="K78" i="40"/>
  <c r="C65" i="57"/>
  <c r="L65" i="57" s="1"/>
  <c r="L64" i="57" s="1"/>
  <c r="K64" i="57"/>
  <c r="J64" i="57"/>
  <c r="I64" i="57"/>
  <c r="H64" i="57"/>
  <c r="G64" i="57"/>
  <c r="F64" i="57"/>
  <c r="E64" i="57"/>
  <c r="D64" i="57"/>
  <c r="C64" i="57"/>
  <c r="D64" i="40"/>
  <c r="E64" i="40"/>
  <c r="F64" i="40"/>
  <c r="G64" i="40"/>
  <c r="H64" i="40"/>
  <c r="I64" i="40"/>
  <c r="J64" i="40"/>
  <c r="K64" i="40"/>
  <c r="L64" i="40"/>
  <c r="C64" i="40"/>
  <c r="M62" i="40"/>
  <c r="C22" i="58"/>
  <c r="E22" i="58" s="1"/>
  <c r="C21" i="58"/>
  <c r="E21" i="58" s="1"/>
  <c r="C20" i="58"/>
  <c r="L20" i="58" s="1"/>
  <c r="K19" i="58"/>
  <c r="C19" i="58"/>
  <c r="L19" i="58" s="1"/>
  <c r="K18" i="58"/>
  <c r="H18" i="58"/>
  <c r="C18" i="58"/>
  <c r="L18" i="58" s="1"/>
  <c r="K17" i="58"/>
  <c r="H17" i="58"/>
  <c r="C17" i="58"/>
  <c r="E17" i="58" s="1"/>
  <c r="I16" i="58"/>
  <c r="K16" i="58" s="1"/>
  <c r="H16" i="58"/>
  <c r="G16" i="58"/>
  <c r="G15" i="58" s="1"/>
  <c r="F16" i="58"/>
  <c r="F15" i="58" s="1"/>
  <c r="F21" i="58" s="1"/>
  <c r="D16" i="58"/>
  <c r="D15" i="58" s="1"/>
  <c r="C16" i="58"/>
  <c r="I15" i="58"/>
  <c r="K15" i="58" s="1"/>
  <c r="C15" i="58"/>
  <c r="C69" i="57"/>
  <c r="E69" i="57" s="1"/>
  <c r="F68" i="57"/>
  <c r="H68" i="57" s="1"/>
  <c r="C68" i="57"/>
  <c r="C67" i="57"/>
  <c r="E67" i="57" s="1"/>
  <c r="C66" i="57"/>
  <c r="M63" i="57"/>
  <c r="C63" i="57"/>
  <c r="L63" i="57" s="1"/>
  <c r="M62" i="57"/>
  <c r="L62" i="57"/>
  <c r="C62" i="57"/>
  <c r="C61" i="57"/>
  <c r="L61" i="57" s="1"/>
  <c r="K60" i="57"/>
  <c r="H60" i="57"/>
  <c r="C60" i="57"/>
  <c r="L60" i="57" s="1"/>
  <c r="J59" i="57"/>
  <c r="I59" i="57"/>
  <c r="G59" i="57"/>
  <c r="F59" i="57"/>
  <c r="D59" i="57"/>
  <c r="C59" i="57"/>
  <c r="K58" i="57"/>
  <c r="C58" i="57"/>
  <c r="L58" i="57" s="1"/>
  <c r="K57" i="57"/>
  <c r="H57" i="57"/>
  <c r="C57" i="57"/>
  <c r="L57" i="57" s="1"/>
  <c r="K56" i="57"/>
  <c r="H56" i="57"/>
  <c r="H59" i="57" s="1"/>
  <c r="C56" i="57"/>
  <c r="L56" i="57" s="1"/>
  <c r="J55" i="57"/>
  <c r="I55" i="57"/>
  <c r="G55" i="57"/>
  <c r="F55" i="57"/>
  <c r="D55" i="57"/>
  <c r="C55" i="57"/>
  <c r="K54" i="57"/>
  <c r="H54" i="57"/>
  <c r="C54" i="57"/>
  <c r="L54" i="57" s="1"/>
  <c r="K53" i="57"/>
  <c r="H53" i="57"/>
  <c r="C53" i="57"/>
  <c r="E53" i="57" s="1"/>
  <c r="K52" i="57"/>
  <c r="H52" i="57"/>
  <c r="C52" i="57"/>
  <c r="L52" i="57" s="1"/>
  <c r="C51" i="57"/>
  <c r="J50" i="57"/>
  <c r="I50" i="57"/>
  <c r="I68" i="57" s="1"/>
  <c r="G50" i="57"/>
  <c r="H50" i="57" s="1"/>
  <c r="D50" i="57"/>
  <c r="C50" i="57"/>
  <c r="L50" i="57" s="1"/>
  <c r="J49" i="57"/>
  <c r="I49" i="57"/>
  <c r="G49" i="57"/>
  <c r="H49" i="57" s="1"/>
  <c r="D49" i="57"/>
  <c r="C49" i="57"/>
  <c r="J48" i="57"/>
  <c r="I48" i="57"/>
  <c r="G48" i="57"/>
  <c r="F48" i="57"/>
  <c r="H48" i="57" s="1"/>
  <c r="D48" i="57"/>
  <c r="C48" i="57"/>
  <c r="E48" i="57" s="1"/>
  <c r="C47" i="57"/>
  <c r="L47" i="57" s="1"/>
  <c r="C46" i="57"/>
  <c r="L46" i="57" s="1"/>
  <c r="K45" i="57"/>
  <c r="H45" i="57"/>
  <c r="C45" i="57"/>
  <c r="L45" i="57" s="1"/>
  <c r="K44" i="57"/>
  <c r="H44" i="57"/>
  <c r="C44" i="57"/>
  <c r="E44" i="57" s="1"/>
  <c r="K43" i="57"/>
  <c r="H43" i="57"/>
  <c r="C43" i="57"/>
  <c r="E43" i="57" s="1"/>
  <c r="K42" i="57"/>
  <c r="H42" i="57"/>
  <c r="C42" i="57"/>
  <c r="L42" i="57" s="1"/>
  <c r="C41" i="57"/>
  <c r="L41" i="57" s="1"/>
  <c r="K40" i="57"/>
  <c r="H40" i="57"/>
  <c r="C40" i="57"/>
  <c r="L40" i="57" s="1"/>
  <c r="K39" i="57"/>
  <c r="H39" i="57"/>
  <c r="C39" i="57"/>
  <c r="L39" i="57" s="1"/>
  <c r="K38" i="57"/>
  <c r="H38" i="57"/>
  <c r="C38" i="57"/>
  <c r="L38" i="57" s="1"/>
  <c r="K37" i="57"/>
  <c r="H37" i="57"/>
  <c r="C37" i="57"/>
  <c r="E37" i="57" s="1"/>
  <c r="K36" i="57"/>
  <c r="H36" i="57"/>
  <c r="C36" i="57"/>
  <c r="L36" i="57" s="1"/>
  <c r="K35" i="57"/>
  <c r="H35" i="57"/>
  <c r="C35" i="57"/>
  <c r="E35" i="57" s="1"/>
  <c r="K34" i="57"/>
  <c r="H34" i="57"/>
  <c r="C34" i="57"/>
  <c r="E34" i="57" s="1"/>
  <c r="C33" i="57"/>
  <c r="E33" i="57" s="1"/>
  <c r="K32" i="57"/>
  <c r="H32" i="57"/>
  <c r="C32" i="57"/>
  <c r="E32" i="57" s="1"/>
  <c r="K31" i="57"/>
  <c r="H31" i="57"/>
  <c r="E31" i="57"/>
  <c r="C31" i="57"/>
  <c r="L31" i="57" s="1"/>
  <c r="K30" i="57"/>
  <c r="H30" i="57"/>
  <c r="C30" i="57"/>
  <c r="L30" i="57" s="1"/>
  <c r="C29" i="57"/>
  <c r="L29" i="57" s="1"/>
  <c r="K28" i="57"/>
  <c r="H28" i="57"/>
  <c r="C28" i="57"/>
  <c r="E28" i="57" s="1"/>
  <c r="K27" i="57"/>
  <c r="H27" i="57"/>
  <c r="C27" i="57"/>
  <c r="L27" i="57" s="1"/>
  <c r="K26" i="57"/>
  <c r="H26" i="57"/>
  <c r="C26" i="57"/>
  <c r="E26" i="57" s="1"/>
  <c r="C25" i="57"/>
  <c r="L25" i="57" s="1"/>
  <c r="K24" i="57"/>
  <c r="H24" i="57"/>
  <c r="C24" i="57"/>
  <c r="L24" i="57" s="1"/>
  <c r="C23" i="57"/>
  <c r="L23" i="57" s="1"/>
  <c r="C22" i="57"/>
  <c r="L22" i="57" s="1"/>
  <c r="C21" i="57"/>
  <c r="L21" i="57" s="1"/>
  <c r="I20" i="57"/>
  <c r="F20" i="57"/>
  <c r="C20" i="57"/>
  <c r="C19" i="57"/>
  <c r="J18" i="57"/>
  <c r="G18" i="57"/>
  <c r="D18" i="57"/>
  <c r="C18" i="57"/>
  <c r="K17" i="57"/>
  <c r="H17" i="57"/>
  <c r="C17" i="57"/>
  <c r="L17" i="57" s="1"/>
  <c r="K16" i="57"/>
  <c r="I16" i="57"/>
  <c r="F16" i="57"/>
  <c r="H16" i="57" s="1"/>
  <c r="C16" i="57"/>
  <c r="E16" i="57" s="1"/>
  <c r="I15" i="57"/>
  <c r="I18" i="57" s="1"/>
  <c r="F15" i="57"/>
  <c r="H15" i="57" s="1"/>
  <c r="C15" i="57"/>
  <c r="E15" i="57" s="1"/>
  <c r="C79" i="40"/>
  <c r="C80" i="40"/>
  <c r="C74" i="40"/>
  <c r="C75" i="40"/>
  <c r="L75" i="40" s="1"/>
  <c r="C76" i="40"/>
  <c r="C77" i="40"/>
  <c r="L77" i="40" s="1"/>
  <c r="C78" i="40"/>
  <c r="C73" i="40"/>
  <c r="C66" i="40"/>
  <c r="C67" i="40"/>
  <c r="C68" i="40"/>
  <c r="C69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30" i="40"/>
  <c r="C31" i="40"/>
  <c r="C32" i="40"/>
  <c r="C33" i="40"/>
  <c r="C34" i="40"/>
  <c r="C35" i="40"/>
  <c r="C36" i="40"/>
  <c r="C37" i="40"/>
  <c r="C38" i="40"/>
  <c r="C39" i="40"/>
  <c r="C40" i="40"/>
  <c r="C41" i="40"/>
  <c r="L41" i="40" s="1"/>
  <c r="C42" i="40"/>
  <c r="C43" i="40"/>
  <c r="C44" i="40"/>
  <c r="C45" i="40"/>
  <c r="C46" i="40"/>
  <c r="L46" i="40" s="1"/>
  <c r="C47" i="40"/>
  <c r="L47" i="40" s="1"/>
  <c r="C48" i="40"/>
  <c r="C49" i="40"/>
  <c r="C50" i="40"/>
  <c r="C51" i="40"/>
  <c r="C52" i="40"/>
  <c r="C53" i="40"/>
  <c r="C54" i="40"/>
  <c r="C55" i="40"/>
  <c r="C56" i="40"/>
  <c r="C57" i="40"/>
  <c r="C58" i="40"/>
  <c r="C59" i="40"/>
  <c r="C60" i="40"/>
  <c r="L60" i="40" s="1"/>
  <c r="C61" i="40"/>
  <c r="L61" i="40" s="1"/>
  <c r="C62" i="40"/>
  <c r="L62" i="40" s="1"/>
  <c r="C63" i="40"/>
  <c r="L63" i="40" s="1"/>
  <c r="C65" i="40"/>
  <c r="L65" i="40" s="1"/>
  <c r="C15" i="40"/>
  <c r="L76" i="40"/>
  <c r="M63" i="40"/>
  <c r="H60" i="40"/>
  <c r="K60" i="40"/>
  <c r="E73" i="53"/>
  <c r="E70" i="53"/>
  <c r="E71" i="53"/>
  <c r="E72" i="53"/>
  <c r="E60" i="53"/>
  <c r="E56" i="53"/>
  <c r="E58" i="53"/>
  <c r="E59" i="53"/>
  <c r="E54" i="53"/>
  <c r="E49" i="53"/>
  <c r="E50" i="53"/>
  <c r="E53" i="53"/>
  <c r="E42" i="53"/>
  <c r="E43" i="53"/>
  <c r="E25" i="53"/>
  <c r="E37" i="53"/>
  <c r="E19" i="53"/>
  <c r="D63" i="53"/>
  <c r="D80" i="53" s="1"/>
  <c r="D46" i="53"/>
  <c r="D45" i="53"/>
  <c r="N45" i="53" s="1"/>
  <c r="C45" i="53"/>
  <c r="D52" i="53"/>
  <c r="E52" i="53" s="1"/>
  <c r="D48" i="53"/>
  <c r="E48" i="53" s="1"/>
  <c r="D41" i="53"/>
  <c r="E41" i="53" s="1"/>
  <c r="D40" i="53"/>
  <c r="E40" i="53" s="1"/>
  <c r="D39" i="53"/>
  <c r="E39" i="53" s="1"/>
  <c r="D38" i="53"/>
  <c r="E38" i="53" s="1"/>
  <c r="D36" i="53"/>
  <c r="E36" i="53" s="1"/>
  <c r="D35" i="53"/>
  <c r="E35" i="53" s="1"/>
  <c r="D34" i="53"/>
  <c r="E34" i="53" s="1"/>
  <c r="D33" i="53"/>
  <c r="E33" i="53" s="1"/>
  <c r="D32" i="53"/>
  <c r="E32" i="53" s="1"/>
  <c r="D31" i="53"/>
  <c r="E31" i="53" s="1"/>
  <c r="D30" i="53"/>
  <c r="E30" i="53" s="1"/>
  <c r="D29" i="53"/>
  <c r="E29" i="53" s="1"/>
  <c r="D28" i="53"/>
  <c r="E28" i="53" s="1"/>
  <c r="D24" i="53"/>
  <c r="E24" i="53" s="1"/>
  <c r="D23" i="53"/>
  <c r="E23" i="53" s="1"/>
  <c r="D22" i="53"/>
  <c r="E22" i="53" s="1"/>
  <c r="D21" i="53"/>
  <c r="E21" i="53" s="1"/>
  <c r="D20" i="53"/>
  <c r="E20" i="53" s="1"/>
  <c r="D26" i="53"/>
  <c r="E26" i="53" s="1"/>
  <c r="D27" i="53"/>
  <c r="E27" i="53" s="1"/>
  <c r="D74" i="53"/>
  <c r="D75" i="53" s="1"/>
  <c r="G77" i="53"/>
  <c r="J77" i="53"/>
  <c r="G51" i="57" l="1"/>
  <c r="I51" i="57"/>
  <c r="L49" i="57"/>
  <c r="E57" i="57"/>
  <c r="L34" i="57"/>
  <c r="J51" i="57"/>
  <c r="L43" i="57"/>
  <c r="E49" i="57"/>
  <c r="L33" i="57"/>
  <c r="C82" i="40"/>
  <c r="C81" i="40"/>
  <c r="H15" i="58"/>
  <c r="L16" i="58"/>
  <c r="L17" i="58"/>
  <c r="E18" i="58"/>
  <c r="E16" i="58" s="1"/>
  <c r="E15" i="58" s="1"/>
  <c r="I21" i="58"/>
  <c r="K21" i="58" s="1"/>
  <c r="F22" i="58"/>
  <c r="H21" i="58"/>
  <c r="L15" i="58"/>
  <c r="E18" i="57"/>
  <c r="L16" i="57"/>
  <c r="L32" i="57"/>
  <c r="E23" i="57"/>
  <c r="L44" i="57"/>
  <c r="D51" i="57"/>
  <c r="E51" i="57" s="1"/>
  <c r="L55" i="57"/>
  <c r="L28" i="57"/>
  <c r="L15" i="57"/>
  <c r="E24" i="57"/>
  <c r="E45" i="57"/>
  <c r="I67" i="57"/>
  <c r="K67" i="57" s="1"/>
  <c r="F51" i="57"/>
  <c r="H51" i="57" s="1"/>
  <c r="L53" i="57"/>
  <c r="L59" i="57"/>
  <c r="F66" i="57"/>
  <c r="H66" i="57" s="1"/>
  <c r="F18" i="57"/>
  <c r="H18" i="57" s="1"/>
  <c r="K48" i="57"/>
  <c r="H55" i="57"/>
  <c r="E56" i="57"/>
  <c r="E59" i="57" s="1"/>
  <c r="L68" i="57"/>
  <c r="E39" i="57"/>
  <c r="K55" i="57"/>
  <c r="E30" i="57"/>
  <c r="L37" i="57"/>
  <c r="K59" i="57"/>
  <c r="K68" i="57"/>
  <c r="I69" i="57"/>
  <c r="K69" i="57" s="1"/>
  <c r="L18" i="57"/>
  <c r="K18" i="57"/>
  <c r="K51" i="57"/>
  <c r="L26" i="57"/>
  <c r="L35" i="57"/>
  <c r="E50" i="57"/>
  <c r="E68" i="57"/>
  <c r="F69" i="57"/>
  <c r="H69" i="57" s="1"/>
  <c r="K15" i="57"/>
  <c r="E27" i="57"/>
  <c r="E36" i="57"/>
  <c r="E52" i="57"/>
  <c r="E60" i="57"/>
  <c r="E66" i="57"/>
  <c r="F67" i="57"/>
  <c r="E17" i="57"/>
  <c r="E38" i="57"/>
  <c r="E42" i="57"/>
  <c r="L48" i="57"/>
  <c r="K49" i="57"/>
  <c r="E54" i="57"/>
  <c r="K50" i="57"/>
  <c r="I66" i="57"/>
  <c r="K66" i="57" s="1"/>
  <c r="E60" i="40"/>
  <c r="D11" i="53"/>
  <c r="D12" i="53"/>
  <c r="E45" i="53"/>
  <c r="L69" i="57" l="1"/>
  <c r="L21" i="58"/>
  <c r="L22" i="58" s="1"/>
  <c r="I22" i="58"/>
  <c r="H22" i="58"/>
  <c r="K22" i="58"/>
  <c r="L51" i="57"/>
  <c r="H67" i="57"/>
  <c r="L67" i="57"/>
  <c r="L66" i="57"/>
  <c r="E55" i="57"/>
  <c r="D62" i="53"/>
  <c r="D79" i="53" s="1"/>
  <c r="D14" i="53"/>
  <c r="D57" i="53" l="1"/>
  <c r="E57" i="53" s="1"/>
  <c r="D74" i="40"/>
  <c r="D73" i="40" s="1"/>
  <c r="F74" i="40"/>
  <c r="F73" i="40" s="1"/>
  <c r="G74" i="40"/>
  <c r="G73" i="40" s="1"/>
  <c r="H74" i="40"/>
  <c r="I74" i="40"/>
  <c r="K74" i="40" s="1"/>
  <c r="L74" i="40" l="1"/>
  <c r="I73" i="40"/>
  <c r="K73" i="40" s="1"/>
  <c r="F79" i="40"/>
  <c r="L73" i="40" l="1"/>
  <c r="L72" i="53"/>
  <c r="K72" i="53"/>
  <c r="L71" i="53"/>
  <c r="K71" i="53"/>
  <c r="H71" i="53"/>
  <c r="L70" i="53"/>
  <c r="K70" i="53"/>
  <c r="H70" i="53"/>
  <c r="K69" i="53"/>
  <c r="H69" i="53"/>
  <c r="C69" i="53"/>
  <c r="I68" i="53"/>
  <c r="K68" i="53" s="1"/>
  <c r="F68" i="53"/>
  <c r="H68" i="53" s="1"/>
  <c r="L56" i="53"/>
  <c r="K56" i="53"/>
  <c r="H56" i="53"/>
  <c r="J55" i="53"/>
  <c r="I55" i="53"/>
  <c r="G55" i="53"/>
  <c r="F55" i="53"/>
  <c r="D55" i="53"/>
  <c r="C55" i="53"/>
  <c r="L54" i="53"/>
  <c r="K54" i="53"/>
  <c r="L53" i="53"/>
  <c r="K53" i="53"/>
  <c r="H53" i="53"/>
  <c r="L52" i="53"/>
  <c r="K52" i="53"/>
  <c r="H52" i="53"/>
  <c r="J51" i="53"/>
  <c r="I51" i="53"/>
  <c r="G51" i="53"/>
  <c r="F51" i="53"/>
  <c r="D51" i="53"/>
  <c r="C51" i="53"/>
  <c r="L50" i="53"/>
  <c r="K50" i="53"/>
  <c r="H50" i="53"/>
  <c r="L49" i="53"/>
  <c r="K49" i="53"/>
  <c r="H49" i="53"/>
  <c r="L48" i="53"/>
  <c r="K48" i="53"/>
  <c r="H48" i="53"/>
  <c r="J46" i="53"/>
  <c r="I46" i="53"/>
  <c r="I63" i="53" s="1"/>
  <c r="G46" i="53"/>
  <c r="F46" i="53"/>
  <c r="F63" i="53" s="1"/>
  <c r="C46" i="53"/>
  <c r="J45" i="53"/>
  <c r="I45" i="53"/>
  <c r="G45" i="53"/>
  <c r="F45" i="53"/>
  <c r="J44" i="53"/>
  <c r="I44" i="53"/>
  <c r="G44" i="53"/>
  <c r="F44" i="53"/>
  <c r="D44" i="53"/>
  <c r="C44" i="53"/>
  <c r="L41" i="53"/>
  <c r="K41" i="53"/>
  <c r="H41" i="53"/>
  <c r="L40" i="53"/>
  <c r="K40" i="53"/>
  <c r="H40" i="53"/>
  <c r="L39" i="53"/>
  <c r="K39" i="53"/>
  <c r="H39" i="53"/>
  <c r="L38" i="53"/>
  <c r="K38" i="53"/>
  <c r="H38" i="53"/>
  <c r="L37" i="53"/>
  <c r="K37" i="53"/>
  <c r="H37" i="53"/>
  <c r="L36" i="53"/>
  <c r="K36" i="53"/>
  <c r="H36" i="53"/>
  <c r="L35" i="53"/>
  <c r="K35" i="53"/>
  <c r="H35" i="53"/>
  <c r="L34" i="53"/>
  <c r="K34" i="53"/>
  <c r="H34" i="53"/>
  <c r="L33" i="53"/>
  <c r="K33" i="53"/>
  <c r="H33" i="53"/>
  <c r="L32" i="53"/>
  <c r="K32" i="53"/>
  <c r="H32" i="53"/>
  <c r="L31" i="53"/>
  <c r="K31" i="53"/>
  <c r="H31" i="53"/>
  <c r="L30" i="53"/>
  <c r="K30" i="53"/>
  <c r="H30" i="53"/>
  <c r="L29" i="53"/>
  <c r="L28" i="53"/>
  <c r="K28" i="53"/>
  <c r="H28" i="53"/>
  <c r="L27" i="53"/>
  <c r="K27" i="53"/>
  <c r="H27" i="53"/>
  <c r="L26" i="53"/>
  <c r="K26" i="53"/>
  <c r="H26" i="53"/>
  <c r="L25" i="53"/>
  <c r="L24" i="53"/>
  <c r="K24" i="53"/>
  <c r="H24" i="53"/>
  <c r="L23" i="53"/>
  <c r="K23" i="53"/>
  <c r="H23" i="53"/>
  <c r="L22" i="53"/>
  <c r="K22" i="53"/>
  <c r="H22" i="53"/>
  <c r="L21" i="53"/>
  <c r="L20" i="53"/>
  <c r="K20" i="53"/>
  <c r="H20" i="53"/>
  <c r="L19" i="53"/>
  <c r="L18" i="53"/>
  <c r="L17" i="53"/>
  <c r="I16" i="53"/>
  <c r="F16" i="53"/>
  <c r="C16" i="53"/>
  <c r="J14" i="53"/>
  <c r="G14" i="53"/>
  <c r="L13" i="53"/>
  <c r="K13" i="53"/>
  <c r="H13" i="53"/>
  <c r="E13" i="53"/>
  <c r="I12" i="53"/>
  <c r="F12" i="53"/>
  <c r="C12" i="53"/>
  <c r="I11" i="53"/>
  <c r="K11" i="53" s="1"/>
  <c r="F11" i="53"/>
  <c r="C11" i="53"/>
  <c r="E11" i="53" s="1"/>
  <c r="E69" i="53" l="1"/>
  <c r="C68" i="53"/>
  <c r="C74" i="53" s="1"/>
  <c r="E51" i="53"/>
  <c r="E55" i="53"/>
  <c r="C63" i="53"/>
  <c r="E63" i="53" s="1"/>
  <c r="E46" i="53"/>
  <c r="C62" i="53"/>
  <c r="E12" i="53"/>
  <c r="E44" i="53"/>
  <c r="D47" i="53"/>
  <c r="N44" i="53"/>
  <c r="D61" i="53"/>
  <c r="D78" i="53" s="1"/>
  <c r="E68" i="53"/>
  <c r="I62" i="53"/>
  <c r="I79" i="53" s="1"/>
  <c r="K79" i="53" s="1"/>
  <c r="F61" i="53"/>
  <c r="H61" i="53" s="1"/>
  <c r="L69" i="53"/>
  <c r="L68" i="53" s="1"/>
  <c r="K45" i="53"/>
  <c r="C14" i="53"/>
  <c r="E14" i="53" s="1"/>
  <c r="C61" i="53"/>
  <c r="C47" i="53"/>
  <c r="K44" i="53"/>
  <c r="F14" i="53"/>
  <c r="H14" i="53" s="1"/>
  <c r="G47" i="53"/>
  <c r="H12" i="53"/>
  <c r="F47" i="53"/>
  <c r="H55" i="53"/>
  <c r="J47" i="53"/>
  <c r="K51" i="53"/>
  <c r="H11" i="53"/>
  <c r="F62" i="53"/>
  <c r="F79" i="53" s="1"/>
  <c r="H79" i="53" s="1"/>
  <c r="H46" i="53"/>
  <c r="K55" i="53"/>
  <c r="L44" i="53"/>
  <c r="K12" i="53"/>
  <c r="H51" i="53"/>
  <c r="F74" i="53"/>
  <c r="F75" i="53" s="1"/>
  <c r="I74" i="53"/>
  <c r="K63" i="53"/>
  <c r="I80" i="53"/>
  <c r="K80" i="53" s="1"/>
  <c r="C80" i="53"/>
  <c r="E80" i="53" s="1"/>
  <c r="L63" i="53"/>
  <c r="K62" i="53"/>
  <c r="H63" i="53"/>
  <c r="F80" i="53"/>
  <c r="H80" i="53" s="1"/>
  <c r="L45" i="53"/>
  <c r="H44" i="53"/>
  <c r="L46" i="53"/>
  <c r="L12" i="53"/>
  <c r="L11" i="53"/>
  <c r="I61" i="53"/>
  <c r="K46" i="53"/>
  <c r="I14" i="53"/>
  <c r="H45" i="53"/>
  <c r="I47" i="53"/>
  <c r="C78" i="53" l="1"/>
  <c r="E47" i="53"/>
  <c r="E62" i="53"/>
  <c r="C79" i="53"/>
  <c r="E79" i="53" s="1"/>
  <c r="C64" i="53"/>
  <c r="E78" i="53"/>
  <c r="C75" i="53"/>
  <c r="E75" i="53" s="1"/>
  <c r="E74" i="53"/>
  <c r="D64" i="53"/>
  <c r="D77" i="53" s="1"/>
  <c r="E61" i="53"/>
  <c r="H75" i="53"/>
  <c r="F64" i="53"/>
  <c r="H64" i="53" s="1"/>
  <c r="K47" i="53"/>
  <c r="H62" i="53"/>
  <c r="H47" i="53"/>
  <c r="K74" i="53"/>
  <c r="I75" i="53"/>
  <c r="H74" i="53"/>
  <c r="F78" i="53"/>
  <c r="H78" i="53" s="1"/>
  <c r="L74" i="53"/>
  <c r="L75" i="53" s="1"/>
  <c r="L80" i="53"/>
  <c r="L47" i="53"/>
  <c r="I78" i="53"/>
  <c r="K78" i="53" s="1"/>
  <c r="K61" i="53"/>
  <c r="L61" i="53"/>
  <c r="L14" i="53"/>
  <c r="K14" i="53"/>
  <c r="I64" i="53"/>
  <c r="L62" i="53"/>
  <c r="L79" i="53" s="1"/>
  <c r="C77" i="53" l="1"/>
  <c r="E64" i="53"/>
  <c r="E77" i="53"/>
  <c r="F77" i="53"/>
  <c r="K75" i="53"/>
  <c r="I77" i="53"/>
  <c r="H77" i="53"/>
  <c r="K64" i="53"/>
  <c r="L64" i="53"/>
  <c r="L77" i="53" s="1"/>
  <c r="L78" i="53"/>
  <c r="K77" i="53" l="1"/>
  <c r="K75" i="40" l="1"/>
  <c r="K77" i="40"/>
  <c r="H76" i="40"/>
  <c r="H75" i="40"/>
  <c r="K57" i="40"/>
  <c r="K58" i="40"/>
  <c r="K56" i="40"/>
  <c r="D59" i="40"/>
  <c r="F59" i="40"/>
  <c r="G59" i="40"/>
  <c r="I59" i="40"/>
  <c r="J59" i="40"/>
  <c r="D55" i="40"/>
  <c r="F55" i="40"/>
  <c r="G55" i="40"/>
  <c r="I55" i="40"/>
  <c r="J55" i="40"/>
  <c r="J48" i="40"/>
  <c r="J49" i="40"/>
  <c r="J50" i="40"/>
  <c r="I50" i="40"/>
  <c r="I49" i="40"/>
  <c r="I48" i="40"/>
  <c r="G48" i="40"/>
  <c r="G49" i="40"/>
  <c r="G50" i="40"/>
  <c r="D48" i="40"/>
  <c r="D49" i="40"/>
  <c r="D50" i="40"/>
  <c r="J18" i="40"/>
  <c r="G18" i="40"/>
  <c r="D18" i="40"/>
  <c r="K17" i="40"/>
  <c r="H17" i="40"/>
  <c r="E17" i="40"/>
  <c r="E34" i="40"/>
  <c r="E35" i="40"/>
  <c r="E15" i="40"/>
  <c r="L59" i="40" l="1"/>
  <c r="K50" i="40"/>
  <c r="L55" i="40"/>
  <c r="H73" i="40"/>
  <c r="G51" i="40"/>
  <c r="D51" i="40"/>
  <c r="E48" i="40"/>
  <c r="K49" i="40"/>
  <c r="I51" i="40"/>
  <c r="J51" i="40"/>
  <c r="K48" i="40"/>
  <c r="I15" i="40"/>
  <c r="F15" i="40"/>
  <c r="H15" i="40" s="1"/>
  <c r="K45" i="40"/>
  <c r="H45" i="40"/>
  <c r="E45" i="40"/>
  <c r="I16" i="40"/>
  <c r="K16" i="40" s="1"/>
  <c r="F16" i="40"/>
  <c r="H16" i="40" s="1"/>
  <c r="E76" i="40"/>
  <c r="E74" i="40" s="1"/>
  <c r="K76" i="40"/>
  <c r="K40" i="40"/>
  <c r="H40" i="40"/>
  <c r="K39" i="40"/>
  <c r="H39" i="40"/>
  <c r="E39" i="40"/>
  <c r="K38" i="40"/>
  <c r="H38" i="40"/>
  <c r="E38" i="40"/>
  <c r="K42" i="40"/>
  <c r="H42" i="40"/>
  <c r="E42" i="40"/>
  <c r="L42" i="40"/>
  <c r="H50" i="40"/>
  <c r="H49" i="40"/>
  <c r="F48" i="40"/>
  <c r="E50" i="40"/>
  <c r="H56" i="40"/>
  <c r="H57" i="40"/>
  <c r="K51" i="40" l="1"/>
  <c r="H59" i="40"/>
  <c r="L48" i="40"/>
  <c r="H48" i="40"/>
  <c r="I66" i="40"/>
  <c r="K66" i="40" s="1"/>
  <c r="K15" i="40"/>
  <c r="E51" i="40"/>
  <c r="E49" i="40"/>
  <c r="K59" i="40"/>
  <c r="L17" i="40"/>
  <c r="E16" i="40"/>
  <c r="F66" i="40"/>
  <c r="E66" i="40"/>
  <c r="F67" i="40"/>
  <c r="E18" i="40"/>
  <c r="L15" i="40"/>
  <c r="L16" i="40"/>
  <c r="H53" i="40"/>
  <c r="H54" i="40"/>
  <c r="H52" i="40"/>
  <c r="E53" i="40"/>
  <c r="E54" i="40"/>
  <c r="E52" i="40"/>
  <c r="K43" i="40"/>
  <c r="H43" i="40"/>
  <c r="K31" i="40"/>
  <c r="K30" i="40"/>
  <c r="H31" i="40"/>
  <c r="H30" i="40"/>
  <c r="E31" i="40"/>
  <c r="E30" i="40"/>
  <c r="K32" i="40"/>
  <c r="H32" i="40"/>
  <c r="E33" i="40"/>
  <c r="E32" i="40"/>
  <c r="K37" i="40"/>
  <c r="K36" i="40"/>
  <c r="H37" i="40"/>
  <c r="H36" i="40"/>
  <c r="E37" i="40"/>
  <c r="E36" i="40"/>
  <c r="K35" i="40"/>
  <c r="K34" i="40"/>
  <c r="H35" i="40"/>
  <c r="H34" i="40"/>
  <c r="K26" i="40"/>
  <c r="H26" i="40"/>
  <c r="E26" i="40"/>
  <c r="K24" i="40"/>
  <c r="H24" i="40"/>
  <c r="E24" i="40"/>
  <c r="E23" i="40"/>
  <c r="K28" i="40"/>
  <c r="K27" i="40"/>
  <c r="H28" i="40"/>
  <c r="H27" i="40"/>
  <c r="E28" i="40"/>
  <c r="E27" i="40"/>
  <c r="E57" i="40"/>
  <c r="E56" i="40"/>
  <c r="E43" i="40"/>
  <c r="L44" i="40"/>
  <c r="L43" i="40"/>
  <c r="K44" i="40"/>
  <c r="H44" i="40"/>
  <c r="E44" i="40"/>
  <c r="K53" i="40"/>
  <c r="K54" i="40"/>
  <c r="K52" i="40"/>
  <c r="E75" i="40"/>
  <c r="E73" i="40" s="1"/>
  <c r="H67" i="40" l="1"/>
  <c r="H66" i="40"/>
  <c r="L66" i="40"/>
  <c r="E59" i="40"/>
  <c r="H55" i="40"/>
  <c r="K55" i="40"/>
  <c r="E55" i="40"/>
  <c r="E69" i="40"/>
  <c r="F51" i="40"/>
  <c r="H51" i="40" s="1"/>
  <c r="L32" i="40" l="1"/>
  <c r="L33" i="40"/>
  <c r="C83" i="40" l="1"/>
  <c r="E83" i="40" s="1"/>
  <c r="E67" i="40"/>
  <c r="L56" i="40"/>
  <c r="L57" i="40"/>
  <c r="L58" i="40"/>
  <c r="L52" i="40"/>
  <c r="L53" i="40"/>
  <c r="L54" i="40"/>
  <c r="L49" i="40"/>
  <c r="L50" i="40"/>
  <c r="L45" i="40"/>
  <c r="L40" i="40"/>
  <c r="L39" i="40"/>
  <c r="L38" i="40"/>
  <c r="L37" i="40"/>
  <c r="L36" i="40"/>
  <c r="L35" i="40"/>
  <c r="L34" i="40"/>
  <c r="L31" i="40"/>
  <c r="L30" i="40"/>
  <c r="L29" i="40"/>
  <c r="L28" i="40"/>
  <c r="L27" i="40"/>
  <c r="L26" i="40"/>
  <c r="L25" i="40"/>
  <c r="L24" i="40"/>
  <c r="L23" i="40"/>
  <c r="L21" i="40"/>
  <c r="L22" i="40"/>
  <c r="E68" i="40" l="1"/>
  <c r="F18" i="40" l="1"/>
  <c r="F69" i="40" l="1"/>
  <c r="H18" i="40"/>
  <c r="F20" i="40"/>
  <c r="I20" i="40"/>
  <c r="H69" i="40" l="1"/>
  <c r="I79" i="40"/>
  <c r="I68" i="40"/>
  <c r="F68" i="40"/>
  <c r="C84" i="40"/>
  <c r="E84" i="40" s="1"/>
  <c r="I67" i="40"/>
  <c r="L67" i="40" s="1"/>
  <c r="F83" i="40"/>
  <c r="H83" i="40" s="1"/>
  <c r="H68" i="40" l="1"/>
  <c r="L68" i="40"/>
  <c r="F80" i="40"/>
  <c r="H80" i="40" s="1"/>
  <c r="H79" i="40"/>
  <c r="I80" i="40"/>
  <c r="K80" i="40" s="1"/>
  <c r="K79" i="40"/>
  <c r="I83" i="40"/>
  <c r="K83" i="40" s="1"/>
  <c r="K67" i="40"/>
  <c r="I84" i="40"/>
  <c r="K84" i="40" s="1"/>
  <c r="K68" i="40"/>
  <c r="F84" i="40"/>
  <c r="I18" i="40"/>
  <c r="K18" i="40" s="1"/>
  <c r="F82" i="40"/>
  <c r="H82" i="40" s="1"/>
  <c r="I82" i="40"/>
  <c r="K82" i="40" s="1"/>
  <c r="L84" i="40" l="1"/>
  <c r="H84" i="40"/>
  <c r="I69" i="40"/>
  <c r="L83" i="40"/>
  <c r="L51" i="40"/>
  <c r="L18" i="40"/>
  <c r="K69" i="40" l="1"/>
  <c r="L69" i="40"/>
  <c r="I81" i="40"/>
  <c r="K81" i="40" s="1"/>
  <c r="F81" i="40"/>
  <c r="H81" i="40" s="1"/>
  <c r="L79" i="40" l="1"/>
  <c r="L80" i="40" s="1"/>
  <c r="E79" i="40"/>
  <c r="E80" i="40" l="1"/>
  <c r="E82" i="40"/>
  <c r="L82" i="40"/>
  <c r="L81" i="40" l="1"/>
  <c r="E81" i="40"/>
</calcChain>
</file>

<file path=xl/comments1.xml><?xml version="1.0" encoding="utf-8"?>
<comments xmlns="http://schemas.openxmlformats.org/spreadsheetml/2006/main">
  <authors>
    <author>Автор</author>
  </authors>
  <commentList>
    <comment ref="M6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<sst xmlns="http://schemas.openxmlformats.org/spreadsheetml/2006/main" count="472" uniqueCount="125">
  <si>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</si>
  <si>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</si>
  <si>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</si>
  <si>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</si>
  <si>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</si>
  <si>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</si>
  <si>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</si>
  <si>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</si>
  <si>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</si>
  <si>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</si>
  <si>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</si>
  <si>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</si>
  <si>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</si>
  <si>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</si>
  <si>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</si>
  <si>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</si>
  <si>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</si>
  <si>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</si>
  <si>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</si>
  <si>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</si>
  <si>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</si>
  <si>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</si>
  <si>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</si>
  <si>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</si>
  <si>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</si>
  <si>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</si>
  <si>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</si>
  <si>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</si>
  <si>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</si>
  <si>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</si>
  <si>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</si>
  <si>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</si>
  <si>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</si>
  <si>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</si>
  <si>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</si>
  <si>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</si>
  <si>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</si>
  <si>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</si>
  <si>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</si>
  <si>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</si>
  <si>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</si>
  <si>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</si>
  <si>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</si>
  <si>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</si>
  <si>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</si>
  <si>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</si>
  <si>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</si>
  <si>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</si>
  <si>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</si>
  <si>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</si>
  <si>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Доля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
</t>
  </si>
  <si>
    <t xml:space="preserve">Удовлетворённость населения созданными условиями для занятий физической культурой и спортом на территории Златоустовского городского округа -70%
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</si>
  <si>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</si>
  <si>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</si>
  <si>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</si>
  <si>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</si>
  <si>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</si>
  <si>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</si>
  <si>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</si>
  <si>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</si>
  <si>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</si>
  <si>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</si>
  <si>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</si>
  <si>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</si>
  <si>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</si>
  <si>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</si>
  <si>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</si>
  <si>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</si>
  <si>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</si>
  <si>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</si>
  <si>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</si>
  <si>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</si>
  <si>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</si>
  <si>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</si>
  <si>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</si>
  <si>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</si>
  <si>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</si>
  <si>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</si>
  <si>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</si>
  <si>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</si>
  <si>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</si>
  <si>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Количество привлеченных тренеров, которым предоставлена единовременная социальная выплата -6 человек.</t>
  </si>
  <si>
    <t>Утверждено</t>
  </si>
  <si>
    <t>постановлением Администрации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</si>
  <si>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</si>
  <si>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</si>
  <si>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</si>
  <si>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</si>
  <si>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</si>
  <si>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>ПРИЛОЖЕНИЕ 2</t>
  </si>
  <si>
    <t>ПРИЛОЖЕНИЕ 3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</si>
  <si>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</si>
  <si>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№17-ЗГО От 03.04.2023 </t>
  </si>
  <si>
    <t>Основное мероприятие "Реализация инициативных проектов"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</si>
  <si>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</si>
  <si>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Субсидия на приобретение основных средств (за исключением спортивного инвентаря и оборудования для физкультурно-спортивных организаций) (2907)</t>
  </si>
  <si>
    <t>секции зрительских трибун- 4 708,4 тыс. руб., ограждение 350,0 тыс. руб., покрытие баскетбольной площадки 561,0 тыс. руб., оргтехника 247,36 тыс. руб., насосы , ураны 65,0 тыс. руб.</t>
  </si>
  <si>
    <t>спортиный инвентарь 5 шк - 200,0 тыс. руб., 8 шк -293,0 тыс. руб.</t>
  </si>
  <si>
    <t>МАУ СШОР №1</t>
  </si>
  <si>
    <t xml:space="preserve">ТЭРы, прочие расходы </t>
  </si>
  <si>
    <t>2023г.                         №109-П.АДМ  от 31.03.2023г.</t>
  </si>
  <si>
    <t>МБУДО СШ №4</t>
  </si>
  <si>
    <t>МАУДО СШ №3 - 241,78 тыс. руб., МАУ ДО СШОР №8 - насосы 25,0 тыс. руб</t>
  </si>
  <si>
    <t>4.5</t>
  </si>
  <si>
    <t>приобретение оргтехники МАУДО СШОР №5, МАУДО СШОР №8</t>
  </si>
  <si>
    <t>Субсидия на проведение мероприятий по информационно-просветительской работе, в том числе в информационно- телекоммуникационных сетях</t>
  </si>
  <si>
    <t>1.14</t>
  </si>
  <si>
    <t xml:space="preserve"> приобретение спортивного инвентаря и оборудования для физкультурно-спортивных организаций (2912)</t>
  </si>
  <si>
    <t>Повышение ФОТ на 5,2%, имущественный взнос 5 тыс. руб.</t>
  </si>
  <si>
    <t>МАУДО СШОР №8</t>
  </si>
  <si>
    <t>Реконструкция лыжного стадиона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</si>
  <si>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МАУДО СШОР №1</t>
  </si>
  <si>
    <t>Пояснеие</t>
  </si>
  <si>
    <t>1.15</t>
  </si>
  <si>
    <t>1.16</t>
  </si>
  <si>
    <t>с</t>
  </si>
  <si>
    <t>бюджет ЗГО</t>
  </si>
  <si>
    <t>Основное мероприятие "Строительство, реконструкция спортивных объектов"</t>
  </si>
  <si>
    <t>тыс. рублей</t>
  </si>
  <si>
    <t>Перечень основных мероприятий муниципальной программы Златоустовского городского округа «Развитие физической культуры и спорта                                                   в Златоустовском городском округе»</t>
  </si>
  <si>
    <t>Перечень основных мероприятий муниципальной программы Златоустовского городского округа «Развитие физической культуры и спорта                                                                в Златоустовском городском округе»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</si>
  <si>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Доля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
</t>
  </si>
  <si>
    <t>Реконструкция лыжного стадиона                                          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</si>
  <si>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Перечень основных мероприятий муниципальной программы Златоустовского городского округа «Развитие физической культуры и спорта                                                                                             в Златоустовском городском округе»</t>
  </si>
  <si>
    <t>от 29.06.2023 г. № 259-П/АДМ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</si>
</sst>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"/>
    <numFmt numFmtId="167" formatCode="0.0"/>
  </numFmts>
  <fonts count="3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4" fontId="0" fillId="0" borderId="0" xfId="0" applyNumberFormat="1"/>
    <xf numFmtId="164" fontId="4" fillId="0" borderId="0" xfId="0" applyNumberFormat="1" applyFont="1"/>
    <xf numFmtId="4" fontId="10" fillId="0" borderId="0" xfId="0" applyNumberFormat="1" applyFont="1"/>
    <xf numFmtId="164" fontId="10" fillId="0" borderId="0" xfId="0" applyNumberFormat="1" applyFont="1"/>
    <xf numFmtId="4" fontId="12" fillId="0" borderId="0" xfId="0" applyNumberFormat="1" applyFont="1"/>
    <xf numFmtId="4" fontId="7" fillId="0" borderId="0" xfId="0" applyNumberFormat="1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center" vertical="center" wrapText="1"/>
    </xf>
    <xf numFmtId="165" fontId="13" fillId="0" borderId="1" xfId="0" applyNumberFormat="1" applyFont="1" applyBorder="1"/>
    <xf numFmtId="0" fontId="6" fillId="2" borderId="0" xfId="0" applyFont="1" applyFill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164" fontId="20" fillId="0" borderId="1" xfId="0" applyNumberFormat="1" applyFont="1" applyBorder="1"/>
    <xf numFmtId="0" fontId="17" fillId="0" borderId="1" xfId="0" applyFont="1" applyBorder="1"/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6" fontId="15" fillId="2" borderId="6" xfId="0" applyNumberFormat="1" applyFont="1" applyFill="1" applyBorder="1" applyAlignment="1">
      <alignment vertical="center"/>
    </xf>
    <xf numFmtId="166" fontId="13" fillId="0" borderId="6" xfId="0" applyNumberFormat="1" applyFont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/>
    </xf>
    <xf numFmtId="166" fontId="13" fillId="0" borderId="5" xfId="0" applyNumberFormat="1" applyFont="1" applyBorder="1" applyAlignment="1">
      <alignment horizontal="right" vertical="center"/>
    </xf>
    <xf numFmtId="166" fontId="13" fillId="0" borderId="3" xfId="0" applyNumberFormat="1" applyFont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vertical="center"/>
    </xf>
    <xf numFmtId="0" fontId="27" fillId="2" borderId="0" xfId="0" applyFont="1" applyFill="1"/>
    <xf numFmtId="166" fontId="3" fillId="2" borderId="0" xfId="0" applyNumberFormat="1" applyFont="1" applyFill="1"/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vertical="center"/>
    </xf>
    <xf numFmtId="4" fontId="13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49" fontId="16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3" fillId="0" borderId="0" xfId="0" applyFont="1"/>
    <xf numFmtId="167" fontId="3" fillId="0" borderId="0" xfId="0" applyNumberFormat="1" applyFont="1"/>
    <xf numFmtId="167" fontId="0" fillId="0" borderId="0" xfId="0" applyNumberFormat="1"/>
    <xf numFmtId="167" fontId="6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right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166" fontId="15" fillId="0" borderId="1" xfId="0" applyNumberFormat="1" applyFont="1" applyBorder="1" applyAlignment="1">
      <alignment horizontal="right" vertical="center"/>
    </xf>
    <xf numFmtId="166" fontId="15" fillId="0" borderId="5" xfId="0" applyNumberFormat="1" applyFont="1" applyBorder="1" applyAlignment="1">
      <alignment horizontal="right" vertical="center"/>
    </xf>
    <xf numFmtId="166" fontId="15" fillId="0" borderId="3" xfId="0" applyNumberFormat="1" applyFont="1" applyBorder="1" applyAlignment="1">
      <alignment horizontal="right" vertical="center"/>
    </xf>
    <xf numFmtId="166" fontId="15" fillId="0" borderId="1" xfId="0" applyNumberFormat="1" applyFont="1" applyBorder="1" applyAlignment="1">
      <alignment vertical="center"/>
    </xf>
    <xf numFmtId="166" fontId="15" fillId="0" borderId="6" xfId="0" applyNumberFormat="1" applyFont="1" applyBorder="1" applyAlignment="1">
      <alignment vertical="center"/>
    </xf>
    <xf numFmtId="166" fontId="13" fillId="0" borderId="6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166" fontId="24" fillId="0" borderId="1" xfId="0" applyNumberFormat="1" applyFont="1" applyBorder="1" applyAlignment="1">
      <alignment vertical="center"/>
    </xf>
    <xf numFmtId="166" fontId="24" fillId="0" borderId="6" xfId="0" applyNumberFormat="1" applyFont="1" applyBorder="1" applyAlignment="1">
      <alignment vertical="center"/>
    </xf>
    <xf numFmtId="166" fontId="23" fillId="0" borderId="6" xfId="0" applyNumberFormat="1" applyFont="1" applyBorder="1" applyAlignment="1">
      <alignment horizontal="right" vertical="center"/>
    </xf>
    <xf numFmtId="4" fontId="13" fillId="0" borderId="1" xfId="0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13" fillId="0" borderId="0" xfId="0" applyFont="1"/>
    <xf numFmtId="0" fontId="17" fillId="0" borderId="0" xfId="0" applyFont="1" applyAlignment="1">
      <alignment horizontal="center" vertical="center"/>
    </xf>
    <xf numFmtId="4" fontId="15" fillId="0" borderId="6" xfId="0" applyNumberFormat="1" applyFont="1" applyBorder="1" applyAlignment="1">
      <alignment vertical="center"/>
    </xf>
    <xf numFmtId="166" fontId="15" fillId="0" borderId="6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4" fontId="15" fillId="0" borderId="6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166" fontId="25" fillId="0" borderId="1" xfId="0" applyNumberFormat="1" applyFont="1" applyBorder="1"/>
    <xf numFmtId="166" fontId="25" fillId="0" borderId="6" xfId="0" applyNumberFormat="1" applyFont="1" applyBorder="1"/>
    <xf numFmtId="166" fontId="11" fillId="0" borderId="6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right" vertical="center"/>
    </xf>
    <xf numFmtId="164" fontId="20" fillId="0" borderId="0" xfId="0" applyNumberFormat="1" applyFont="1"/>
    <xf numFmtId="166" fontId="26" fillId="0" borderId="6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6" xfId="0" applyNumberFormat="1" applyFont="1" applyBorder="1" applyAlignment="1">
      <alignment horizontal="right" vertical="center"/>
    </xf>
    <xf numFmtId="0" fontId="27" fillId="0" borderId="0" xfId="0" applyFont="1"/>
    <xf numFmtId="166" fontId="3" fillId="0" borderId="0" xfId="0" applyNumberFormat="1" applyFont="1"/>
    <xf numFmtId="0" fontId="13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/>
    <xf numFmtId="0" fontId="13" fillId="0" borderId="2" xfId="0" applyFont="1" applyBorder="1"/>
    <xf numFmtId="165" fontId="13" fillId="0" borderId="2" xfId="0" applyNumberFormat="1" applyFont="1" applyBorder="1"/>
    <xf numFmtId="166" fontId="13" fillId="0" borderId="1" xfId="0" applyNumberFormat="1" applyFont="1" applyBorder="1"/>
    <xf numFmtId="0" fontId="13" fillId="0" borderId="1" xfId="0" applyFont="1" applyBorder="1" applyAlignment="1">
      <alignment horizontal="left" vertical="justify" wrapText="1"/>
    </xf>
    <xf numFmtId="167" fontId="15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166" fontId="13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166" fontId="13" fillId="2" borderId="1" xfId="0" applyNumberFormat="1" applyFont="1" applyFill="1" applyBorder="1" applyAlignment="1">
      <alignment horizontal="left" vertical="center" wrapText="1"/>
    </xf>
    <xf numFmtId="166" fontId="13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167" fontId="15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vertical="center"/>
    </xf>
    <xf numFmtId="4" fontId="14" fillId="0" borderId="1" xfId="0" applyNumberFormat="1" applyFont="1" applyBorder="1"/>
    <xf numFmtId="4" fontId="5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left" vertical="justify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16" fillId="0" borderId="5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49" fontId="16" fillId="0" borderId="5" xfId="0" applyNumberFormat="1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1" fontId="16" fillId="0" borderId="5" xfId="0" applyNumberFormat="1" applyFont="1" applyBorder="1" applyAlignment="1">
      <alignment horizontal="center" vertical="top"/>
    </xf>
    <xf numFmtId="1" fontId="16" fillId="0" borderId="7" xfId="0" applyNumberFormat="1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3" fillId="0" borderId="2" xfId="0" applyFont="1" applyBorder="1" applyAlignment="1">
      <alignment horizontal="left" vertical="justify" wrapText="1"/>
    </xf>
    <xf numFmtId="0" fontId="13" fillId="0" borderId="3" xfId="0" applyFont="1" applyBorder="1" applyAlignment="1">
      <alignment horizontal="left" vertical="justify" wrapText="1"/>
    </xf>
    <xf numFmtId="0" fontId="13" fillId="0" borderId="4" xfId="0" applyFont="1" applyBorder="1" applyAlignment="1">
      <alignment horizontal="left" vertical="justify" wrapText="1"/>
    </xf>
    <xf numFmtId="0" fontId="28" fillId="0" borderId="5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view="pageBreakPreview" topLeftCell="A2" zoomScale="64" zoomScaleNormal="60" zoomScaleSheetLayoutView="64" workbookViewId="0">
      <selection activeCell="I6" sqref="I6"/>
    </sheetView>
  </sheetViews>
  <sheetFormatPr defaultColWidth="9.140625" defaultRowHeight="23.25" x14ac:dyDescent="0.35"/>
  <cols>
    <col min="1" max="1" width="11.28515625" style="48" bestFit="1" customWidth="1"/>
    <col min="2" max="2" width="67.5703125" customWidth="1"/>
    <col min="3" max="3" width="28" style="15" customWidth="1"/>
    <col min="4" max="5" width="28" style="62" hidden="1" customWidth="1"/>
    <col min="6" max="6" width="28.28515625" style="15" bestFit="1" customWidth="1"/>
    <col min="7" max="8" width="28.28515625" style="15" hidden="1" customWidth="1"/>
    <col min="9" max="9" width="28.28515625" style="15" customWidth="1"/>
    <col min="10" max="11" width="28.28515625" style="15" hidden="1" customWidth="1"/>
    <col min="12" max="12" width="32.28515625" style="5" customWidth="1"/>
    <col min="13" max="13" width="35.140625" bestFit="1" customWidth="1"/>
    <col min="14" max="14" width="42.7109375" customWidth="1"/>
    <col min="15" max="15" width="9.140625" customWidth="1"/>
    <col min="16" max="16" width="10" customWidth="1"/>
    <col min="17" max="18" width="10.7109375" customWidth="1"/>
    <col min="19" max="19" width="12.42578125" customWidth="1"/>
    <col min="20" max="20" width="13.5703125" customWidth="1"/>
    <col min="21" max="21" width="9.140625" customWidth="1"/>
  </cols>
  <sheetData>
    <row r="1" spans="1:16" ht="51.75" hidden="1" customHeight="1" x14ac:dyDescent="0.35">
      <c r="L1" s="165" t="s">
        <v>26</v>
      </c>
      <c r="M1" s="165"/>
      <c r="N1" s="165"/>
    </row>
    <row r="2" spans="1:16" ht="33.75" customHeight="1" x14ac:dyDescent="0.35">
      <c r="C2" s="16"/>
      <c r="D2" s="63"/>
      <c r="E2" s="63"/>
      <c r="F2" s="16"/>
      <c r="G2" s="16"/>
      <c r="H2" s="16"/>
      <c r="I2" s="16"/>
      <c r="J2" s="16"/>
      <c r="K2" s="16"/>
      <c r="L2" s="73"/>
      <c r="M2" s="144" t="s">
        <v>90</v>
      </c>
      <c r="N2" s="73"/>
    </row>
    <row r="3" spans="1:16" ht="33.75" customHeight="1" x14ac:dyDescent="0.35">
      <c r="C3" s="16"/>
      <c r="D3" s="63"/>
      <c r="E3" s="63"/>
      <c r="F3" s="16"/>
      <c r="G3" s="16"/>
      <c r="H3" s="16"/>
      <c r="I3" s="16"/>
      <c r="J3" s="16"/>
      <c r="K3" s="16"/>
      <c r="L3" s="73"/>
      <c r="M3" s="144" t="s">
        <v>82</v>
      </c>
      <c r="N3" s="73"/>
    </row>
    <row r="4" spans="1:16" ht="33.75" customHeight="1" x14ac:dyDescent="0.35">
      <c r="C4" s="16"/>
      <c r="D4" s="63"/>
      <c r="E4" s="63"/>
      <c r="F4" s="16"/>
      <c r="G4" s="16"/>
      <c r="H4" s="16"/>
      <c r="I4" s="16"/>
      <c r="J4" s="16"/>
      <c r="K4" s="16"/>
      <c r="L4" s="73"/>
      <c r="M4" s="144" t="s">
        <v>83</v>
      </c>
      <c r="N4" s="143"/>
    </row>
    <row r="5" spans="1:16" ht="33.75" customHeight="1" x14ac:dyDescent="0.35">
      <c r="C5" s="16"/>
      <c r="D5" s="63"/>
      <c r="E5" s="63"/>
      <c r="F5" s="16"/>
      <c r="G5" s="16"/>
      <c r="H5" s="16"/>
      <c r="I5" s="16"/>
      <c r="J5" s="16"/>
      <c r="K5" s="16"/>
      <c r="L5" s="73"/>
      <c r="M5" s="144" t="s">
        <v>84</v>
      </c>
      <c r="N5" s="143"/>
    </row>
    <row r="6" spans="1:16" ht="33.75" customHeight="1" x14ac:dyDescent="0.35">
      <c r="C6" s="16"/>
      <c r="D6" s="63"/>
      <c r="E6" s="63"/>
      <c r="F6" s="16"/>
      <c r="G6" s="16"/>
      <c r="H6" s="16"/>
      <c r="I6" s="16"/>
      <c r="J6" s="16"/>
      <c r="K6" s="16"/>
      <c r="L6" s="73"/>
      <c r="M6" s="144" t="s">
        <v>124</v>
      </c>
      <c r="N6" s="143"/>
    </row>
    <row r="7" spans="1:16" ht="16.5" customHeight="1" x14ac:dyDescent="0.35">
      <c r="A7" s="45"/>
      <c r="B7" s="1"/>
      <c r="C7" s="33"/>
      <c r="D7" s="64"/>
      <c r="E7" s="64"/>
      <c r="F7" s="33"/>
      <c r="G7" s="33"/>
      <c r="H7" s="33"/>
      <c r="I7" s="73"/>
      <c r="J7" s="73"/>
      <c r="K7" s="73"/>
      <c r="L7" s="74"/>
      <c r="M7" s="74"/>
      <c r="N7" s="74"/>
    </row>
    <row r="8" spans="1:16" ht="69" customHeight="1" x14ac:dyDescent="0.45">
      <c r="A8" s="161" t="s">
        <v>123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16" ht="33" customHeight="1" x14ac:dyDescent="0.35">
      <c r="A9" s="162" t="s">
        <v>118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6" ht="24.75" x14ac:dyDescent="0.25">
      <c r="A10" s="158" t="s">
        <v>1</v>
      </c>
      <c r="B10" s="158" t="s">
        <v>2</v>
      </c>
      <c r="C10" s="163"/>
      <c r="D10" s="163"/>
      <c r="E10" s="163"/>
      <c r="F10" s="163"/>
      <c r="G10" s="163"/>
      <c r="H10" s="163"/>
      <c r="I10" s="164"/>
      <c r="J10" s="142"/>
      <c r="K10" s="142"/>
      <c r="L10" s="158" t="s">
        <v>3</v>
      </c>
      <c r="M10" s="158" t="s">
        <v>4</v>
      </c>
      <c r="N10" s="158" t="s">
        <v>5</v>
      </c>
    </row>
    <row r="11" spans="1:16" ht="60" customHeight="1" x14ac:dyDescent="0.25">
      <c r="A11" s="158"/>
      <c r="B11" s="158"/>
      <c r="C11" s="61" t="s">
        <v>85</v>
      </c>
      <c r="D11" s="65" t="s">
        <v>73</v>
      </c>
      <c r="E11" s="65" t="s">
        <v>74</v>
      </c>
      <c r="F11" s="61" t="s">
        <v>86</v>
      </c>
      <c r="G11" s="61" t="s">
        <v>73</v>
      </c>
      <c r="H11" s="61" t="s">
        <v>74</v>
      </c>
      <c r="I11" s="61" t="s">
        <v>87</v>
      </c>
      <c r="J11" s="61" t="s">
        <v>73</v>
      </c>
      <c r="K11" s="17" t="s">
        <v>74</v>
      </c>
      <c r="L11" s="158"/>
      <c r="M11" s="158"/>
      <c r="N11" s="158"/>
    </row>
    <row r="12" spans="1:16" s="8" customFormat="1" ht="63" customHeight="1" x14ac:dyDescent="0.5">
      <c r="A12" s="156" t="s">
        <v>23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P12" s="13"/>
    </row>
    <row r="13" spans="1:16" s="4" customFormat="1" ht="49.5" customHeight="1" x14ac:dyDescent="0.35">
      <c r="A13" s="157" t="s">
        <v>58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8" t="s">
        <v>51</v>
      </c>
      <c r="P13" s="14"/>
    </row>
    <row r="14" spans="1:16" s="4" customFormat="1" ht="47.25" customHeight="1" x14ac:dyDescent="0.35">
      <c r="A14" s="160" t="s">
        <v>52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58"/>
    </row>
    <row r="15" spans="1:16" ht="115.5" customHeight="1" x14ac:dyDescent="0.25">
      <c r="A15" s="76">
        <v>1</v>
      </c>
      <c r="B15" s="41" t="s">
        <v>34</v>
      </c>
      <c r="C15" s="58">
        <f>'Приложение к  пояснительной '!D68</f>
        <v>217687.31</v>
      </c>
      <c r="D15" s="58">
        <f t="shared" ref="D15:E15" si="0">D16+D17+D19+D18</f>
        <v>207874.7</v>
      </c>
      <c r="E15" s="58">
        <f t="shared" si="0"/>
        <v>212313.98</v>
      </c>
      <c r="F15" s="58">
        <f>F16+F17+F18+F19</f>
        <v>216547.20000000001</v>
      </c>
      <c r="G15" s="58">
        <f>G16+G17+G18+G19</f>
        <v>207874.7</v>
      </c>
      <c r="H15" s="58">
        <f>H16+H17+H18+H19</f>
        <v>216547.20000000001</v>
      </c>
      <c r="I15" s="58">
        <f>I16+I17+I18+I19</f>
        <v>216547.20000000001</v>
      </c>
      <c r="J15" s="58">
        <v>197450.2</v>
      </c>
      <c r="K15" s="58">
        <f>I15-J15</f>
        <v>19097</v>
      </c>
      <c r="L15" s="58">
        <f>C15+F15+I15</f>
        <v>650781.71</v>
      </c>
      <c r="M15" s="141" t="s">
        <v>12</v>
      </c>
      <c r="N15" s="158"/>
    </row>
    <row r="16" spans="1:16" ht="79.5" customHeight="1" x14ac:dyDescent="0.25">
      <c r="A16" s="23" t="s">
        <v>11</v>
      </c>
      <c r="B16" s="41" t="s">
        <v>36</v>
      </c>
      <c r="C16" s="58">
        <f>'Приложение к  пояснительной '!D69</f>
        <v>196958.4</v>
      </c>
      <c r="D16" s="58">
        <f t="shared" ref="D16:E16" si="1">207874.7-D18</f>
        <v>207874.7</v>
      </c>
      <c r="E16" s="58">
        <f t="shared" si="1"/>
        <v>206374.7</v>
      </c>
      <c r="F16" s="58">
        <f>207874.7-F19</f>
        <v>195457</v>
      </c>
      <c r="G16" s="58">
        <f>207874.7-G19</f>
        <v>206648.2</v>
      </c>
      <c r="H16" s="58">
        <f>207874.7-H19</f>
        <v>207874.7</v>
      </c>
      <c r="I16" s="58">
        <f>207874.7-I19</f>
        <v>195457</v>
      </c>
      <c r="J16" s="58">
        <v>197450.2</v>
      </c>
      <c r="K16" s="58">
        <f t="shared" ref="K16:K17" si="2">I16-J16</f>
        <v>-1993.2000000000116</v>
      </c>
      <c r="L16" s="136">
        <f t="shared" ref="L16:L21" si="3">C16+F16+I16</f>
        <v>587872.4</v>
      </c>
      <c r="M16" s="141" t="s">
        <v>12</v>
      </c>
      <c r="N16" s="158"/>
    </row>
    <row r="17" spans="1:14" ht="53.25" customHeight="1" x14ac:dyDescent="0.25">
      <c r="A17" s="23" t="s">
        <v>13</v>
      </c>
      <c r="B17" s="24" t="s">
        <v>35</v>
      </c>
      <c r="C17" s="58">
        <f>'Приложение к  пояснительной '!D70</f>
        <v>4439.28</v>
      </c>
      <c r="D17" s="150">
        <v>0</v>
      </c>
      <c r="E17" s="150">
        <f>C17-D17</f>
        <v>4439.28</v>
      </c>
      <c r="F17" s="58">
        <v>4172.5</v>
      </c>
      <c r="G17" s="58">
        <v>0</v>
      </c>
      <c r="H17" s="58">
        <f t="shared" ref="H17" si="4">F17-G17</f>
        <v>4172.5</v>
      </c>
      <c r="I17" s="58">
        <v>4172.5</v>
      </c>
      <c r="J17" s="58">
        <v>0</v>
      </c>
      <c r="K17" s="58">
        <f t="shared" si="2"/>
        <v>4172.5</v>
      </c>
      <c r="L17" s="136">
        <f>C17+F17+I17</f>
        <v>12784.279999999999</v>
      </c>
      <c r="M17" s="141" t="s">
        <v>12</v>
      </c>
      <c r="N17" s="158"/>
    </row>
    <row r="18" spans="1:14" ht="122.25" customHeight="1" x14ac:dyDescent="0.25">
      <c r="A18" s="23" t="s">
        <v>14</v>
      </c>
      <c r="B18" s="151" t="s">
        <v>60</v>
      </c>
      <c r="C18" s="58">
        <f>'Приложение к  пояснительной '!D71</f>
        <v>1500</v>
      </c>
      <c r="D18" s="70">
        <v>0</v>
      </c>
      <c r="E18" s="70">
        <f>C18-D18</f>
        <v>1500</v>
      </c>
      <c r="F18" s="55">
        <v>4500</v>
      </c>
      <c r="G18" s="55">
        <v>0</v>
      </c>
      <c r="H18" s="58">
        <f>F18-G18</f>
        <v>4500</v>
      </c>
      <c r="I18" s="55">
        <v>4500</v>
      </c>
      <c r="J18" s="70">
        <v>0</v>
      </c>
      <c r="K18" s="70">
        <f>I19-J18</f>
        <v>12417.7</v>
      </c>
      <c r="L18" s="136">
        <f t="shared" ref="L18:L19" si="5">C18+F18+I18</f>
        <v>10500</v>
      </c>
      <c r="M18" s="141" t="s">
        <v>12</v>
      </c>
      <c r="N18" s="159"/>
    </row>
    <row r="19" spans="1:14" ht="150" customHeight="1" x14ac:dyDescent="0.25">
      <c r="A19" s="23" t="s">
        <v>15</v>
      </c>
      <c r="B19" s="24" t="s">
        <v>69</v>
      </c>
      <c r="C19" s="58">
        <f>'Приложение к  пояснительной '!D72</f>
        <v>14542</v>
      </c>
      <c r="D19" s="134"/>
      <c r="E19" s="134"/>
      <c r="F19" s="70">
        <v>12417.7</v>
      </c>
      <c r="G19" s="70">
        <v>1226.5</v>
      </c>
      <c r="H19" s="70">
        <v>0</v>
      </c>
      <c r="I19" s="70">
        <v>12417.7</v>
      </c>
      <c r="J19" s="55">
        <v>0</v>
      </c>
      <c r="K19" s="58">
        <f>I18-J19</f>
        <v>4500</v>
      </c>
      <c r="L19" s="136">
        <f t="shared" si="5"/>
        <v>39377.4</v>
      </c>
      <c r="M19" s="141" t="s">
        <v>12</v>
      </c>
      <c r="N19" s="152" t="s">
        <v>81</v>
      </c>
    </row>
    <row r="20" spans="1:14" ht="150" customHeight="1" x14ac:dyDescent="0.25">
      <c r="A20" s="23" t="s">
        <v>16</v>
      </c>
      <c r="B20" s="24" t="s">
        <v>95</v>
      </c>
      <c r="C20" s="58">
        <f>'Приложение к  пояснительной '!D73</f>
        <v>247.63</v>
      </c>
      <c r="D20" s="134"/>
      <c r="E20" s="134"/>
      <c r="F20" s="135"/>
      <c r="G20" s="135"/>
      <c r="H20" s="135"/>
      <c r="I20" s="135"/>
      <c r="J20" s="55"/>
      <c r="K20" s="58"/>
      <c r="L20" s="136">
        <f>C20+F20+I20</f>
        <v>247.63</v>
      </c>
      <c r="M20" s="141" t="s">
        <v>12</v>
      </c>
      <c r="N20" s="152"/>
    </row>
    <row r="21" spans="1:14" s="6" customFormat="1" ht="26.25" x14ac:dyDescent="0.4">
      <c r="A21" s="46"/>
      <c r="B21" s="141" t="s">
        <v>20</v>
      </c>
      <c r="C21" s="139">
        <f>'Приложение к  пояснительной '!D74</f>
        <v>217687.31</v>
      </c>
      <c r="D21" s="138">
        <v>197450.2</v>
      </c>
      <c r="E21" s="138">
        <f>C21-D21</f>
        <v>20237.109999999986</v>
      </c>
      <c r="F21" s="138">
        <f>F15</f>
        <v>216547.20000000001</v>
      </c>
      <c r="G21" s="138">
        <v>197450.2</v>
      </c>
      <c r="H21" s="138">
        <f>F21-G21</f>
        <v>19097</v>
      </c>
      <c r="I21" s="138">
        <f>I15</f>
        <v>216547.20000000001</v>
      </c>
      <c r="J21" s="138">
        <v>197450.2</v>
      </c>
      <c r="K21" s="138">
        <f>I21-J21</f>
        <v>19097</v>
      </c>
      <c r="L21" s="153">
        <f t="shared" si="3"/>
        <v>650781.71</v>
      </c>
      <c r="M21" s="22"/>
      <c r="N21" s="22"/>
    </row>
    <row r="22" spans="1:14" s="6" customFormat="1" ht="26.25" x14ac:dyDescent="0.4">
      <c r="A22" s="46"/>
      <c r="B22" s="141" t="s">
        <v>22</v>
      </c>
      <c r="C22" s="139">
        <f>'Приложение к  пояснительной '!D75</f>
        <v>217687.31</v>
      </c>
      <c r="D22" s="138">
        <v>197450.2</v>
      </c>
      <c r="E22" s="138">
        <f>C22-D22</f>
        <v>20237.109999999986</v>
      </c>
      <c r="F22" s="138">
        <f t="shared" ref="F22:L22" si="6">F21</f>
        <v>216547.20000000001</v>
      </c>
      <c r="G22" s="138">
        <v>197450.2</v>
      </c>
      <c r="H22" s="138">
        <f>F22-G22</f>
        <v>19097</v>
      </c>
      <c r="I22" s="138">
        <f t="shared" si="6"/>
        <v>216547.20000000001</v>
      </c>
      <c r="J22" s="138">
        <v>197450.2</v>
      </c>
      <c r="K22" s="138">
        <f>I22-J22</f>
        <v>19097</v>
      </c>
      <c r="L22" s="138">
        <f t="shared" si="6"/>
        <v>650781.71</v>
      </c>
      <c r="M22" s="22"/>
      <c r="N22" s="22"/>
    </row>
    <row r="23" spans="1:14" ht="33.75" x14ac:dyDescent="0.5">
      <c r="C23" s="71"/>
    </row>
    <row r="24" spans="1:14" x14ac:dyDescent="0.35">
      <c r="C24" s="72"/>
    </row>
  </sheetData>
  <mergeCells count="13">
    <mergeCell ref="L1:N1"/>
    <mergeCell ref="A12:N12"/>
    <mergeCell ref="A13:M13"/>
    <mergeCell ref="N13:N18"/>
    <mergeCell ref="A14:M14"/>
    <mergeCell ref="A8:N8"/>
    <mergeCell ref="A9:N9"/>
    <mergeCell ref="A10:A11"/>
    <mergeCell ref="B10:B11"/>
    <mergeCell ref="C10:I10"/>
    <mergeCell ref="L10:L11"/>
    <mergeCell ref="M10:M11"/>
    <mergeCell ref="N10:N11"/>
  </mergeCells>
  <pageMargins left="0.39370078740157483" right="0.35433070866141736" top="0.39370078740157483" bottom="0.35433070866141736" header="0.11811023622047245" footer="0.15748031496062992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view="pageBreakPreview" topLeftCell="A2" zoomScale="60" zoomScaleNormal="60" workbookViewId="0">
      <selection activeCell="M6" sqref="M6"/>
    </sheetView>
  </sheetViews>
  <sheetFormatPr defaultColWidth="9.140625" defaultRowHeight="23.25" x14ac:dyDescent="0.35"/>
  <cols>
    <col min="1" max="1" width="11.28515625" style="48" bestFit="1" customWidth="1"/>
    <col min="2" max="2" width="67.5703125" customWidth="1"/>
    <col min="3" max="3" width="28" style="15" customWidth="1"/>
    <col min="4" max="5" width="28" style="62" hidden="1" customWidth="1"/>
    <col min="6" max="6" width="28.28515625" style="15" bestFit="1" customWidth="1"/>
    <col min="7" max="8" width="28.28515625" style="15" hidden="1" customWidth="1"/>
    <col min="9" max="9" width="28.28515625" style="15" customWidth="1"/>
    <col min="10" max="11" width="28.28515625" style="15" hidden="1" customWidth="1"/>
    <col min="12" max="12" width="32.28515625" style="5" customWidth="1"/>
    <col min="13" max="13" width="35.140625" bestFit="1" customWidth="1"/>
    <col min="14" max="14" width="42.7109375" customWidth="1"/>
    <col min="15" max="15" width="9.140625" customWidth="1"/>
    <col min="16" max="16" width="10" customWidth="1"/>
    <col min="17" max="18" width="10.7109375" customWidth="1"/>
    <col min="19" max="19" width="12.42578125" customWidth="1"/>
    <col min="20" max="20" width="13.5703125" customWidth="1"/>
    <col min="21" max="21" width="9.140625" customWidth="1"/>
  </cols>
  <sheetData>
    <row r="1" spans="1:20" ht="51.75" hidden="1" customHeight="1" x14ac:dyDescent="0.35">
      <c r="L1" s="165" t="s">
        <v>26</v>
      </c>
      <c r="M1" s="165"/>
      <c r="N1" s="165"/>
    </row>
    <row r="2" spans="1:20" ht="33.75" customHeight="1" x14ac:dyDescent="0.35">
      <c r="C2" s="16"/>
      <c r="D2" s="63"/>
      <c r="E2" s="63"/>
      <c r="F2" s="16"/>
      <c r="G2" s="16"/>
      <c r="H2" s="16"/>
      <c r="I2" s="16"/>
      <c r="J2" s="16"/>
      <c r="K2" s="16"/>
      <c r="L2" s="73"/>
      <c r="M2" s="144" t="s">
        <v>89</v>
      </c>
      <c r="N2" s="73"/>
    </row>
    <row r="3" spans="1:20" ht="33.75" customHeight="1" x14ac:dyDescent="0.35">
      <c r="C3" s="16"/>
      <c r="D3" s="63"/>
      <c r="E3" s="63"/>
      <c r="F3" s="16"/>
      <c r="G3" s="16"/>
      <c r="H3" s="16"/>
      <c r="I3" s="16"/>
      <c r="J3" s="16"/>
      <c r="K3" s="16"/>
      <c r="L3" s="73"/>
      <c r="M3" s="144" t="s">
        <v>82</v>
      </c>
      <c r="N3" s="73"/>
    </row>
    <row r="4" spans="1:20" ht="33.75" customHeight="1" x14ac:dyDescent="0.35">
      <c r="C4" s="16"/>
      <c r="D4" s="63"/>
      <c r="E4" s="63"/>
      <c r="F4" s="16"/>
      <c r="G4" s="16"/>
      <c r="H4" s="16"/>
      <c r="I4" s="16"/>
      <c r="J4" s="16"/>
      <c r="K4" s="16"/>
      <c r="L4" s="73"/>
      <c r="M4" s="144" t="s">
        <v>83</v>
      </c>
      <c r="N4" s="143"/>
    </row>
    <row r="5" spans="1:20" ht="33.75" customHeight="1" x14ac:dyDescent="0.35">
      <c r="C5" s="16"/>
      <c r="D5" s="63"/>
      <c r="E5" s="63"/>
      <c r="F5" s="16"/>
      <c r="G5" s="16"/>
      <c r="H5" s="16"/>
      <c r="I5" s="16"/>
      <c r="J5" s="16"/>
      <c r="K5" s="16"/>
      <c r="L5" s="73"/>
      <c r="M5" s="144" t="s">
        <v>84</v>
      </c>
      <c r="N5" s="143"/>
    </row>
    <row r="6" spans="1:20" ht="33.75" customHeight="1" x14ac:dyDescent="0.35">
      <c r="C6" s="16"/>
      <c r="D6" s="63"/>
      <c r="E6" s="63"/>
      <c r="F6" s="16"/>
      <c r="G6" s="16"/>
      <c r="H6" s="16"/>
      <c r="I6" s="16"/>
      <c r="J6" s="16"/>
      <c r="K6" s="16"/>
      <c r="L6" s="73"/>
      <c r="M6" s="144" t="s">
        <v>124</v>
      </c>
      <c r="N6" s="143"/>
    </row>
    <row r="7" spans="1:20" ht="16.5" customHeight="1" x14ac:dyDescent="0.35">
      <c r="A7" s="45"/>
      <c r="B7" s="1"/>
      <c r="C7" s="33"/>
      <c r="D7" s="64"/>
      <c r="E7" s="64"/>
      <c r="F7" s="33"/>
      <c r="G7" s="33"/>
      <c r="H7" s="33"/>
      <c r="I7" s="73"/>
      <c r="J7" s="73"/>
      <c r="K7" s="73"/>
      <c r="L7" s="74"/>
      <c r="M7" s="74"/>
      <c r="N7" s="74"/>
    </row>
    <row r="8" spans="1:20" ht="69" customHeight="1" x14ac:dyDescent="0.45">
      <c r="A8" s="161" t="s">
        <v>120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20" ht="41.25" customHeight="1" x14ac:dyDescent="0.35">
      <c r="A9" s="162" t="s">
        <v>118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20" ht="37.5" customHeight="1" x14ac:dyDescent="0.25">
      <c r="A10" s="158" t="s">
        <v>1</v>
      </c>
      <c r="B10" s="158" t="s">
        <v>2</v>
      </c>
      <c r="C10" s="163"/>
      <c r="D10" s="163"/>
      <c r="E10" s="163"/>
      <c r="F10" s="163"/>
      <c r="G10" s="163"/>
      <c r="H10" s="163"/>
      <c r="I10" s="164"/>
      <c r="J10" s="60"/>
      <c r="K10" s="60"/>
      <c r="L10" s="158" t="s">
        <v>3</v>
      </c>
      <c r="M10" s="158" t="s">
        <v>4</v>
      </c>
      <c r="N10" s="158" t="s">
        <v>5</v>
      </c>
    </row>
    <row r="11" spans="1:20" ht="60" customHeight="1" x14ac:dyDescent="0.25">
      <c r="A11" s="158"/>
      <c r="B11" s="158"/>
      <c r="C11" s="61" t="s">
        <v>85</v>
      </c>
      <c r="D11" s="65" t="s">
        <v>73</v>
      </c>
      <c r="E11" s="65" t="s">
        <v>74</v>
      </c>
      <c r="F11" s="61" t="s">
        <v>86</v>
      </c>
      <c r="G11" s="61" t="s">
        <v>73</v>
      </c>
      <c r="H11" s="61" t="s">
        <v>74</v>
      </c>
      <c r="I11" s="61" t="s">
        <v>87</v>
      </c>
      <c r="J11" s="61" t="s">
        <v>73</v>
      </c>
      <c r="K11" s="17" t="s">
        <v>74</v>
      </c>
      <c r="L11" s="158"/>
      <c r="M11" s="158"/>
      <c r="N11" s="158"/>
    </row>
    <row r="12" spans="1:20" s="8" customFormat="1" ht="30" customHeight="1" x14ac:dyDescent="0.5">
      <c r="A12" s="187" t="s">
        <v>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9"/>
    </row>
    <row r="13" spans="1:20" s="5" customFormat="1" ht="75" customHeight="1" x14ac:dyDescent="0.35">
      <c r="A13" s="190" t="s">
        <v>54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2"/>
      <c r="N13" s="193" t="s">
        <v>121</v>
      </c>
    </row>
    <row r="14" spans="1:20" s="5" customFormat="1" ht="116.25" customHeight="1" x14ac:dyDescent="0.35">
      <c r="A14" s="195" t="s">
        <v>91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7"/>
      <c r="N14" s="194"/>
    </row>
    <row r="15" spans="1:20" ht="126.75" customHeight="1" x14ac:dyDescent="0.25">
      <c r="A15" s="166">
        <v>1</v>
      </c>
      <c r="B15" s="175" t="s">
        <v>31</v>
      </c>
      <c r="C15" s="55">
        <f>'Приложение к  пояснительной '!D11</f>
        <v>25721.8</v>
      </c>
      <c r="D15" s="55">
        <v>17874.599999999999</v>
      </c>
      <c r="E15" s="55">
        <f>C15-D15</f>
        <v>7847.2000000000007</v>
      </c>
      <c r="F15" s="55">
        <f>F23+F25+F27+F30+F32+F34+F36+F38+F39+F40+F45+F43</f>
        <v>21088.1</v>
      </c>
      <c r="G15" s="55">
        <v>19751.2</v>
      </c>
      <c r="H15" s="55">
        <f>F15-G15</f>
        <v>1336.8999999999978</v>
      </c>
      <c r="I15" s="55">
        <f>I23+I25+I27+I30+I32+I34+I36+I38+I39+I40+I45+I43</f>
        <v>21088.1</v>
      </c>
      <c r="J15" s="55">
        <v>19751.2</v>
      </c>
      <c r="K15" s="55">
        <f>I15-J15</f>
        <v>1336.8999999999978</v>
      </c>
      <c r="L15" s="67">
        <f>C15+F15+I15</f>
        <v>67898</v>
      </c>
      <c r="M15" s="27" t="s">
        <v>7</v>
      </c>
      <c r="N15" s="194"/>
    </row>
    <row r="16" spans="1:20" ht="32.25" customHeight="1" x14ac:dyDescent="0.25">
      <c r="A16" s="198"/>
      <c r="B16" s="200"/>
      <c r="C16" s="55">
        <f>'Приложение к  пояснительной '!D12</f>
        <v>139772.69999999998</v>
      </c>
      <c r="D16" s="56">
        <v>43085.2</v>
      </c>
      <c r="E16" s="55">
        <f t="shared" ref="E16:E18" si="0">C16-D16</f>
        <v>96687.499999999985</v>
      </c>
      <c r="F16" s="56">
        <f>F24+F28+F31+F33+F35+F37+F44+F26+F42</f>
        <v>10086.799999999999</v>
      </c>
      <c r="G16" s="56">
        <v>7498.6</v>
      </c>
      <c r="H16" s="55">
        <f t="shared" ref="H16:H18" si="1">F16-G16</f>
        <v>2588.1999999999989</v>
      </c>
      <c r="I16" s="56">
        <f>I24+I28+I31+I33+I35+I37+I44+I26+I42</f>
        <v>10086.799999999999</v>
      </c>
      <c r="J16" s="56">
        <v>7498.6</v>
      </c>
      <c r="K16" s="55">
        <f t="shared" ref="K16:K18" si="2">I16-J16</f>
        <v>2588.1999999999989</v>
      </c>
      <c r="L16" s="68">
        <f>C16+F16+I16</f>
        <v>159946.29999999996</v>
      </c>
      <c r="M16" s="29" t="s">
        <v>8</v>
      </c>
      <c r="N16" s="194"/>
      <c r="P16" s="3"/>
      <c r="Q16" s="3"/>
      <c r="R16" s="3"/>
      <c r="S16" s="9"/>
      <c r="T16" s="3"/>
    </row>
    <row r="17" spans="1:23" ht="32.25" customHeight="1" x14ac:dyDescent="0.25">
      <c r="A17" s="199"/>
      <c r="B17" s="201"/>
      <c r="C17" s="55">
        <f>'Приложение к  пояснительной '!D13</f>
        <v>0</v>
      </c>
      <c r="D17" s="56">
        <v>0</v>
      </c>
      <c r="E17" s="55">
        <f t="shared" si="0"/>
        <v>0</v>
      </c>
      <c r="F17" s="56">
        <v>0</v>
      </c>
      <c r="G17" s="56">
        <v>0</v>
      </c>
      <c r="H17" s="55">
        <f t="shared" si="1"/>
        <v>0</v>
      </c>
      <c r="I17" s="56">
        <v>0</v>
      </c>
      <c r="J17" s="56">
        <v>0</v>
      </c>
      <c r="K17" s="55">
        <f t="shared" si="2"/>
        <v>0</v>
      </c>
      <c r="L17" s="67">
        <f>C17+F17+I17</f>
        <v>0</v>
      </c>
      <c r="M17" s="29" t="s">
        <v>9</v>
      </c>
      <c r="N17" s="194"/>
      <c r="Q17" s="3"/>
    </row>
    <row r="18" spans="1:23" ht="105.75" customHeight="1" x14ac:dyDescent="0.25">
      <c r="A18" s="18"/>
      <c r="B18" s="41" t="s">
        <v>37</v>
      </c>
      <c r="C18" s="55">
        <f>'Приложение к  пояснительной '!D14</f>
        <v>165494.49999999997</v>
      </c>
      <c r="D18" s="55">
        <f>D15+D16</f>
        <v>60959.799999999996</v>
      </c>
      <c r="E18" s="55">
        <f t="shared" si="0"/>
        <v>104534.69999999998</v>
      </c>
      <c r="F18" s="55">
        <f>F15+F16+F17</f>
        <v>31174.899999999998</v>
      </c>
      <c r="G18" s="55">
        <f>G15+G16+G17</f>
        <v>27249.800000000003</v>
      </c>
      <c r="H18" s="55">
        <f t="shared" si="1"/>
        <v>3925.0999999999949</v>
      </c>
      <c r="I18" s="55">
        <f>I15+I16+I17</f>
        <v>31174.899999999998</v>
      </c>
      <c r="J18" s="55">
        <f>J15+J16+J17</f>
        <v>27249.800000000003</v>
      </c>
      <c r="K18" s="55">
        <f t="shared" si="2"/>
        <v>3925.0999999999949</v>
      </c>
      <c r="L18" s="67">
        <f>I18+F18+C18</f>
        <v>227844.29999999996</v>
      </c>
      <c r="M18" s="27"/>
      <c r="N18" s="194"/>
      <c r="Q18" s="3"/>
    </row>
    <row r="19" spans="1:23" ht="24" customHeight="1" x14ac:dyDescent="0.25">
      <c r="A19" s="19"/>
      <c r="B19" s="36" t="s">
        <v>10</v>
      </c>
      <c r="C19" s="55">
        <f>'Приложение к  пояснительной '!D15</f>
        <v>0</v>
      </c>
      <c r="D19" s="57"/>
      <c r="E19" s="57"/>
      <c r="F19" s="57"/>
      <c r="G19" s="57"/>
      <c r="H19" s="57"/>
      <c r="I19" s="57"/>
      <c r="J19" s="57"/>
      <c r="K19" s="57"/>
      <c r="L19" s="69"/>
      <c r="M19" s="20"/>
      <c r="N19" s="194"/>
      <c r="Q19" s="3"/>
    </row>
    <row r="20" spans="1:23" ht="24" hidden="1" customHeight="1" x14ac:dyDescent="0.25">
      <c r="A20" s="37"/>
      <c r="B20" s="21"/>
      <c r="C20" s="55">
        <f>'Приложение к  пояснительной '!D16</f>
        <v>0</v>
      </c>
      <c r="D20" s="55"/>
      <c r="E20" s="55"/>
      <c r="F20" s="55">
        <f>SUM(F21:F45)</f>
        <v>31174.899999999998</v>
      </c>
      <c r="G20" s="55"/>
      <c r="H20" s="55"/>
      <c r="I20" s="55">
        <f>SUM(I21:I45)</f>
        <v>31174.899999999998</v>
      </c>
      <c r="J20" s="66"/>
      <c r="K20" s="66"/>
      <c r="L20" s="69"/>
      <c r="M20" s="20"/>
      <c r="N20" s="194"/>
      <c r="Q20" s="3"/>
    </row>
    <row r="21" spans="1:23" ht="78" hidden="1" customHeight="1" x14ac:dyDescent="0.25">
      <c r="A21" s="202" t="s">
        <v>11</v>
      </c>
      <c r="B21" s="175" t="s">
        <v>28</v>
      </c>
      <c r="C21" s="55">
        <f>'Приложение к  пояснительной '!D17</f>
        <v>0</v>
      </c>
      <c r="D21" s="55"/>
      <c r="E21" s="55"/>
      <c r="F21" s="55">
        <v>0</v>
      </c>
      <c r="G21" s="55"/>
      <c r="H21" s="55"/>
      <c r="I21" s="55">
        <v>0</v>
      </c>
      <c r="J21" s="55"/>
      <c r="K21" s="55"/>
      <c r="L21" s="67" t="e">
        <f>#REF!+#REF!+#REF!+#REF!+#REF!+#REF!+C21+F21+I21</f>
        <v>#REF!</v>
      </c>
      <c r="M21" s="27" t="s">
        <v>12</v>
      </c>
      <c r="N21" s="194"/>
      <c r="W21" s="3"/>
    </row>
    <row r="22" spans="1:23" ht="210.75" hidden="1" customHeight="1" x14ac:dyDescent="0.25">
      <c r="A22" s="203"/>
      <c r="B22" s="201"/>
      <c r="C22" s="55">
        <f>'Приложение к  пояснительной '!D18</f>
        <v>0</v>
      </c>
      <c r="D22" s="55"/>
      <c r="E22" s="55"/>
      <c r="F22" s="55">
        <v>0</v>
      </c>
      <c r="G22" s="55"/>
      <c r="H22" s="55"/>
      <c r="I22" s="55">
        <v>0</v>
      </c>
      <c r="J22" s="55"/>
      <c r="K22" s="55"/>
      <c r="L22" s="67" t="e">
        <f>#REF!+#REF!+#REF!+#REF!+#REF!+#REF!+C22+F22+I22</f>
        <v>#REF!</v>
      </c>
      <c r="M22" s="27" t="s">
        <v>8</v>
      </c>
      <c r="N22" s="194"/>
      <c r="Q22" s="3"/>
    </row>
    <row r="23" spans="1:23" ht="60.75" customHeight="1" x14ac:dyDescent="0.25">
      <c r="A23" s="202" t="s">
        <v>11</v>
      </c>
      <c r="B23" s="175" t="s">
        <v>67</v>
      </c>
      <c r="C23" s="55">
        <f>'Приложение к  пояснительной '!D19</f>
        <v>352.2</v>
      </c>
      <c r="D23" s="55">
        <v>352.2</v>
      </c>
      <c r="E23" s="55">
        <f>C23-D23</f>
        <v>0</v>
      </c>
      <c r="F23" s="55">
        <v>352.2</v>
      </c>
      <c r="G23" s="55"/>
      <c r="H23" s="55"/>
      <c r="I23" s="55">
        <v>352.2</v>
      </c>
      <c r="J23" s="55"/>
      <c r="K23" s="55"/>
      <c r="L23" s="67">
        <f t="shared" ref="L23:L69" si="3">C23+F23+I23</f>
        <v>1056.5999999999999</v>
      </c>
      <c r="M23" s="27" t="s">
        <v>12</v>
      </c>
      <c r="N23" s="194"/>
    </row>
    <row r="24" spans="1:23" ht="60.75" customHeight="1" x14ac:dyDescent="0.25">
      <c r="A24" s="184"/>
      <c r="B24" s="186"/>
      <c r="C24" s="55">
        <f>'Приложение к  пояснительной '!D20</f>
        <v>1761</v>
      </c>
      <c r="D24" s="55">
        <v>1056.5999999999999</v>
      </c>
      <c r="E24" s="55">
        <f>C24-D24</f>
        <v>704.40000000000009</v>
      </c>
      <c r="F24" s="55">
        <v>1761</v>
      </c>
      <c r="G24" s="55">
        <v>1056.5999999999999</v>
      </c>
      <c r="H24" s="55">
        <f>F24-G24</f>
        <v>704.40000000000009</v>
      </c>
      <c r="I24" s="55">
        <v>1761</v>
      </c>
      <c r="J24" s="55">
        <v>1056.5999999999999</v>
      </c>
      <c r="K24" s="55">
        <f>I24-J24</f>
        <v>704.40000000000009</v>
      </c>
      <c r="L24" s="67">
        <f t="shared" si="3"/>
        <v>5283</v>
      </c>
      <c r="M24" s="27" t="s">
        <v>8</v>
      </c>
      <c r="N24" s="194"/>
    </row>
    <row r="25" spans="1:23" ht="68.25" customHeight="1" x14ac:dyDescent="0.25">
      <c r="A25" s="202" t="s">
        <v>13</v>
      </c>
      <c r="B25" s="175" t="s">
        <v>47</v>
      </c>
      <c r="C25" s="55">
        <f>'Приложение к  пояснительной '!D21</f>
        <v>117.4</v>
      </c>
      <c r="D25" s="55"/>
      <c r="E25" s="55"/>
      <c r="F25" s="55">
        <v>117.4</v>
      </c>
      <c r="G25" s="55"/>
      <c r="H25" s="55"/>
      <c r="I25" s="55">
        <v>117.4</v>
      </c>
      <c r="J25" s="55"/>
      <c r="K25" s="55"/>
      <c r="L25" s="67">
        <f t="shared" si="3"/>
        <v>352.20000000000005</v>
      </c>
      <c r="M25" s="27" t="s">
        <v>12</v>
      </c>
      <c r="N25" s="194"/>
    </row>
    <row r="26" spans="1:23" ht="60" customHeight="1" x14ac:dyDescent="0.25">
      <c r="A26" s="184"/>
      <c r="B26" s="186"/>
      <c r="C26" s="55">
        <f>'Приложение к  пояснительной '!D22</f>
        <v>528.29999999999995</v>
      </c>
      <c r="D26" s="55">
        <v>352.2</v>
      </c>
      <c r="E26" s="55">
        <f>C26-D26</f>
        <v>176.09999999999997</v>
      </c>
      <c r="F26" s="55">
        <v>528.29999999999995</v>
      </c>
      <c r="G26" s="55">
        <v>352.2</v>
      </c>
      <c r="H26" s="55">
        <f>F26-G26</f>
        <v>176.09999999999997</v>
      </c>
      <c r="I26" s="55">
        <v>528.29999999999995</v>
      </c>
      <c r="J26" s="55">
        <v>352.2</v>
      </c>
      <c r="K26" s="55">
        <f>I26-J26</f>
        <v>176.09999999999997</v>
      </c>
      <c r="L26" s="67">
        <f t="shared" si="3"/>
        <v>1584.8999999999999</v>
      </c>
      <c r="M26" s="27" t="s">
        <v>8</v>
      </c>
      <c r="N26" s="194"/>
    </row>
    <row r="27" spans="1:23" ht="24" customHeight="1" x14ac:dyDescent="0.25">
      <c r="A27" s="202" t="s">
        <v>14</v>
      </c>
      <c r="B27" s="175" t="s">
        <v>88</v>
      </c>
      <c r="C27" s="55">
        <f>'Приложение к  пояснительной '!D23</f>
        <v>100</v>
      </c>
      <c r="D27" s="55">
        <v>5.7</v>
      </c>
      <c r="E27" s="55">
        <f>C27-D27</f>
        <v>94.3</v>
      </c>
      <c r="F27" s="55">
        <v>100</v>
      </c>
      <c r="G27" s="55">
        <v>5.7</v>
      </c>
      <c r="H27" s="55">
        <f>F27-G27</f>
        <v>94.3</v>
      </c>
      <c r="I27" s="55">
        <v>100</v>
      </c>
      <c r="J27" s="55">
        <v>5.7</v>
      </c>
      <c r="K27" s="55">
        <f>I27-J27</f>
        <v>94.3</v>
      </c>
      <c r="L27" s="67">
        <f t="shared" si="3"/>
        <v>300</v>
      </c>
      <c r="M27" s="27" t="s">
        <v>12</v>
      </c>
      <c r="N27" s="194"/>
    </row>
    <row r="28" spans="1:23" ht="24" customHeight="1" x14ac:dyDescent="0.25">
      <c r="A28" s="204"/>
      <c r="B28" s="200"/>
      <c r="C28" s="55">
        <f>'Приложение к  пояснительной '!D24</f>
        <v>2355</v>
      </c>
      <c r="D28" s="55">
        <v>2000</v>
      </c>
      <c r="E28" s="55">
        <f>C28-D28</f>
        <v>355</v>
      </c>
      <c r="F28" s="55">
        <v>2355</v>
      </c>
      <c r="G28" s="55">
        <v>2000</v>
      </c>
      <c r="H28" s="55">
        <f>F28-G28</f>
        <v>355</v>
      </c>
      <c r="I28" s="55">
        <v>2355</v>
      </c>
      <c r="J28" s="55">
        <v>2000</v>
      </c>
      <c r="K28" s="55">
        <f>I28-J28</f>
        <v>355</v>
      </c>
      <c r="L28" s="67">
        <f t="shared" si="3"/>
        <v>7065</v>
      </c>
      <c r="M28" s="27" t="s">
        <v>8</v>
      </c>
      <c r="N28" s="194"/>
    </row>
    <row r="29" spans="1:23" ht="48" x14ac:dyDescent="0.25">
      <c r="A29" s="184"/>
      <c r="B29" s="186"/>
      <c r="C29" s="55">
        <f>'Приложение к  пояснительной '!D25</f>
        <v>0</v>
      </c>
      <c r="D29" s="55"/>
      <c r="E29" s="55"/>
      <c r="F29" s="55">
        <v>0</v>
      </c>
      <c r="G29" s="55"/>
      <c r="H29" s="55"/>
      <c r="I29" s="55">
        <v>0</v>
      </c>
      <c r="J29" s="55"/>
      <c r="K29" s="55"/>
      <c r="L29" s="67">
        <f t="shared" si="3"/>
        <v>0</v>
      </c>
      <c r="M29" s="27" t="s">
        <v>9</v>
      </c>
      <c r="N29" s="194"/>
    </row>
    <row r="30" spans="1:23" ht="66.75" customHeight="1" x14ac:dyDescent="0.25">
      <c r="A30" s="168" t="s">
        <v>15</v>
      </c>
      <c r="B30" s="171" t="s">
        <v>80</v>
      </c>
      <c r="C30" s="55">
        <f>'Приложение к  пояснительной '!D26</f>
        <v>100</v>
      </c>
      <c r="D30" s="55">
        <v>7.7</v>
      </c>
      <c r="E30" s="55">
        <f t="shared" ref="E30:E39" si="4">C30-D30</f>
        <v>92.3</v>
      </c>
      <c r="F30" s="55">
        <v>100</v>
      </c>
      <c r="G30" s="55">
        <v>7.7</v>
      </c>
      <c r="H30" s="55">
        <f>F30-G30</f>
        <v>92.3</v>
      </c>
      <c r="I30" s="55">
        <v>100</v>
      </c>
      <c r="J30" s="55">
        <v>7.7</v>
      </c>
      <c r="K30" s="55">
        <f>I30-J30</f>
        <v>92.3</v>
      </c>
      <c r="L30" s="67">
        <f t="shared" si="3"/>
        <v>300</v>
      </c>
      <c r="M30" s="27" t="s">
        <v>12</v>
      </c>
      <c r="N30" s="194"/>
    </row>
    <row r="31" spans="1:23" ht="54.75" customHeight="1" x14ac:dyDescent="0.25">
      <c r="A31" s="170"/>
      <c r="B31" s="173"/>
      <c r="C31" s="55">
        <f>'Приложение к  пояснительной '!D27</f>
        <v>2584.5</v>
      </c>
      <c r="D31" s="55">
        <v>2504.9</v>
      </c>
      <c r="E31" s="55">
        <f t="shared" si="4"/>
        <v>79.599999999999909</v>
      </c>
      <c r="F31" s="55">
        <v>2584.5</v>
      </c>
      <c r="G31" s="55">
        <v>2504.9</v>
      </c>
      <c r="H31" s="55">
        <f>F31-G31</f>
        <v>79.599999999999909</v>
      </c>
      <c r="I31" s="55">
        <v>2584.5</v>
      </c>
      <c r="J31" s="55">
        <v>2504.9</v>
      </c>
      <c r="K31" s="55">
        <f>I31-J31</f>
        <v>79.599999999999909</v>
      </c>
      <c r="L31" s="67">
        <f t="shared" si="3"/>
        <v>7753.5</v>
      </c>
      <c r="M31" s="27" t="s">
        <v>8</v>
      </c>
      <c r="N31" s="194"/>
    </row>
    <row r="32" spans="1:23" ht="69" customHeight="1" x14ac:dyDescent="0.25">
      <c r="A32" s="168" t="s">
        <v>16</v>
      </c>
      <c r="B32" s="182" t="s">
        <v>39</v>
      </c>
      <c r="C32" s="55">
        <f>'Приложение к  пояснительной '!D28</f>
        <v>1796</v>
      </c>
      <c r="D32" s="55">
        <v>1143.7</v>
      </c>
      <c r="E32" s="55">
        <f t="shared" si="4"/>
        <v>652.29999999999995</v>
      </c>
      <c r="F32" s="55">
        <v>0</v>
      </c>
      <c r="G32" s="55">
        <v>3020.3</v>
      </c>
      <c r="H32" s="55">
        <f>F32-G32</f>
        <v>-3020.3</v>
      </c>
      <c r="I32" s="55">
        <v>0</v>
      </c>
      <c r="J32" s="55">
        <v>3020.3</v>
      </c>
      <c r="K32" s="55">
        <f>I32-J32</f>
        <v>-3020.3</v>
      </c>
      <c r="L32" s="67">
        <f t="shared" si="3"/>
        <v>1796</v>
      </c>
      <c r="M32" s="27" t="s">
        <v>12</v>
      </c>
      <c r="N32" s="194"/>
    </row>
    <row r="33" spans="1:16" ht="54" customHeight="1" x14ac:dyDescent="0.25">
      <c r="A33" s="170"/>
      <c r="B33" s="183"/>
      <c r="C33" s="55">
        <f>'Приложение к  пояснительной '!D29</f>
        <v>129685.9</v>
      </c>
      <c r="D33" s="55">
        <v>35586.6</v>
      </c>
      <c r="E33" s="55">
        <f t="shared" si="4"/>
        <v>94099.299999999988</v>
      </c>
      <c r="F33" s="55">
        <v>0</v>
      </c>
      <c r="G33" s="55"/>
      <c r="H33" s="55"/>
      <c r="I33" s="55">
        <v>0</v>
      </c>
      <c r="J33" s="55"/>
      <c r="K33" s="55"/>
      <c r="L33" s="67">
        <f t="shared" si="3"/>
        <v>129685.9</v>
      </c>
      <c r="M33" s="27" t="s">
        <v>8</v>
      </c>
      <c r="N33" s="194"/>
    </row>
    <row r="34" spans="1:16" ht="67.5" customHeight="1" x14ac:dyDescent="0.25">
      <c r="A34" s="168" t="s">
        <v>17</v>
      </c>
      <c r="B34" s="182" t="s">
        <v>77</v>
      </c>
      <c r="C34" s="55">
        <f>'Приложение к  пояснительной '!D30</f>
        <v>234.8</v>
      </c>
      <c r="D34" s="55">
        <v>68.7</v>
      </c>
      <c r="E34" s="55">
        <f>C34-D34</f>
        <v>166.10000000000002</v>
      </c>
      <c r="F34" s="55">
        <v>234.8</v>
      </c>
      <c r="G34" s="55">
        <v>68.7</v>
      </c>
      <c r="H34" s="55">
        <f t="shared" ref="H34:H45" si="5">F34-G34</f>
        <v>166.10000000000002</v>
      </c>
      <c r="I34" s="55">
        <v>234.8</v>
      </c>
      <c r="J34" s="55">
        <v>68.7</v>
      </c>
      <c r="K34" s="55">
        <f t="shared" ref="K34:K45" si="6">I34-J34</f>
        <v>166.10000000000002</v>
      </c>
      <c r="L34" s="67">
        <f t="shared" si="3"/>
        <v>704.40000000000009</v>
      </c>
      <c r="M34" s="27" t="s">
        <v>12</v>
      </c>
      <c r="N34" s="194"/>
    </row>
    <row r="35" spans="1:16" ht="48.75" customHeight="1" x14ac:dyDescent="0.25">
      <c r="A35" s="184"/>
      <c r="B35" s="185"/>
      <c r="C35" s="55">
        <f>'Приложение к  пояснительной '!D31</f>
        <v>1584.9</v>
      </c>
      <c r="D35" s="55">
        <v>704.5</v>
      </c>
      <c r="E35" s="55">
        <f>C35-D35</f>
        <v>880.40000000000009</v>
      </c>
      <c r="F35" s="55">
        <v>1584.9</v>
      </c>
      <c r="G35" s="55">
        <v>704.5</v>
      </c>
      <c r="H35" s="55">
        <f t="shared" si="5"/>
        <v>880.40000000000009</v>
      </c>
      <c r="I35" s="55">
        <v>1584.9</v>
      </c>
      <c r="J35" s="55">
        <v>704.5</v>
      </c>
      <c r="K35" s="55">
        <f t="shared" si="6"/>
        <v>880.40000000000009</v>
      </c>
      <c r="L35" s="67">
        <f t="shared" si="3"/>
        <v>4754.7000000000007</v>
      </c>
      <c r="M35" s="27" t="s">
        <v>8</v>
      </c>
      <c r="N35" s="194"/>
    </row>
    <row r="36" spans="1:16" ht="55.5" customHeight="1" x14ac:dyDescent="0.25">
      <c r="A36" s="168" t="s">
        <v>18</v>
      </c>
      <c r="B36" s="171" t="s">
        <v>78</v>
      </c>
      <c r="C36" s="55">
        <f>'Приложение к  пояснительной '!D32</f>
        <v>293.5</v>
      </c>
      <c r="D36" s="55">
        <v>85.9</v>
      </c>
      <c r="E36" s="55">
        <f t="shared" si="4"/>
        <v>207.6</v>
      </c>
      <c r="F36" s="55">
        <v>293.5</v>
      </c>
      <c r="G36" s="55">
        <v>85.9</v>
      </c>
      <c r="H36" s="55">
        <f t="shared" si="5"/>
        <v>207.6</v>
      </c>
      <c r="I36" s="55">
        <v>293.5</v>
      </c>
      <c r="J36" s="55">
        <v>85.9</v>
      </c>
      <c r="K36" s="55">
        <f t="shared" si="6"/>
        <v>207.6</v>
      </c>
      <c r="L36" s="67">
        <f t="shared" si="3"/>
        <v>880.5</v>
      </c>
      <c r="M36" s="27" t="s">
        <v>12</v>
      </c>
      <c r="N36" s="194"/>
    </row>
    <row r="37" spans="1:16" ht="63" customHeight="1" x14ac:dyDescent="0.25">
      <c r="A37" s="170"/>
      <c r="B37" s="186"/>
      <c r="C37" s="55">
        <f>'Приложение к  пояснительной '!D33</f>
        <v>880.5</v>
      </c>
      <c r="D37" s="55">
        <v>880.4</v>
      </c>
      <c r="E37" s="55">
        <f t="shared" si="4"/>
        <v>0.10000000000002274</v>
      </c>
      <c r="F37" s="55">
        <v>880.5</v>
      </c>
      <c r="G37" s="55">
        <v>880.4</v>
      </c>
      <c r="H37" s="55">
        <f t="shared" si="5"/>
        <v>0.10000000000002274</v>
      </c>
      <c r="I37" s="55">
        <v>880.5</v>
      </c>
      <c r="J37" s="55">
        <v>880.4</v>
      </c>
      <c r="K37" s="55">
        <f t="shared" si="6"/>
        <v>0.10000000000002274</v>
      </c>
      <c r="L37" s="67">
        <f t="shared" si="3"/>
        <v>2641.5</v>
      </c>
      <c r="M37" s="27" t="s">
        <v>8</v>
      </c>
      <c r="N37" s="194"/>
    </row>
    <row r="38" spans="1:16" ht="72" x14ac:dyDescent="0.25">
      <c r="A38" s="42" t="s">
        <v>19</v>
      </c>
      <c r="B38" s="24" t="s">
        <v>45</v>
      </c>
      <c r="C38" s="55">
        <f>'Приложение к  пояснительной '!D34</f>
        <v>2056.1</v>
      </c>
      <c r="D38" s="55">
        <v>1456</v>
      </c>
      <c r="E38" s="55">
        <f t="shared" si="4"/>
        <v>600.09999999999991</v>
      </c>
      <c r="F38" s="55">
        <v>2056.1</v>
      </c>
      <c r="G38" s="55">
        <v>1456</v>
      </c>
      <c r="H38" s="55">
        <f t="shared" si="5"/>
        <v>600.09999999999991</v>
      </c>
      <c r="I38" s="55">
        <v>2056.1</v>
      </c>
      <c r="J38" s="55">
        <v>1456</v>
      </c>
      <c r="K38" s="55">
        <f t="shared" si="6"/>
        <v>600.09999999999991</v>
      </c>
      <c r="L38" s="67">
        <f t="shared" si="3"/>
        <v>6168.2999999999993</v>
      </c>
      <c r="M38" s="27" t="s">
        <v>12</v>
      </c>
      <c r="N38" s="194"/>
    </row>
    <row r="39" spans="1:16" ht="72" x14ac:dyDescent="0.25">
      <c r="A39" s="42" t="s">
        <v>27</v>
      </c>
      <c r="B39" s="24" t="s">
        <v>41</v>
      </c>
      <c r="C39" s="55">
        <f>'Приложение к  пояснительной '!D35</f>
        <v>7546</v>
      </c>
      <c r="D39" s="55">
        <v>6999.2</v>
      </c>
      <c r="E39" s="55">
        <f t="shared" si="4"/>
        <v>546.80000000000018</v>
      </c>
      <c r="F39" s="55">
        <v>8452.5</v>
      </c>
      <c r="G39" s="55">
        <v>6999.2</v>
      </c>
      <c r="H39" s="55">
        <f t="shared" si="5"/>
        <v>1453.3000000000002</v>
      </c>
      <c r="I39" s="55">
        <v>8452.5</v>
      </c>
      <c r="J39" s="55">
        <v>6999.2</v>
      </c>
      <c r="K39" s="55">
        <f t="shared" si="6"/>
        <v>1453.3000000000002</v>
      </c>
      <c r="L39" s="67">
        <f t="shared" si="3"/>
        <v>24451</v>
      </c>
      <c r="M39" s="27" t="s">
        <v>12</v>
      </c>
      <c r="N39" s="194"/>
    </row>
    <row r="40" spans="1:16" ht="51" customHeight="1" x14ac:dyDescent="0.25">
      <c r="A40" s="42" t="s">
        <v>29</v>
      </c>
      <c r="B40" s="24" t="s">
        <v>44</v>
      </c>
      <c r="C40" s="55">
        <f>'Приложение к  пояснительной '!D36</f>
        <v>3000</v>
      </c>
      <c r="D40" s="55"/>
      <c r="E40" s="55"/>
      <c r="F40" s="55">
        <v>6000</v>
      </c>
      <c r="G40" s="55">
        <v>3000</v>
      </c>
      <c r="H40" s="55">
        <f t="shared" si="5"/>
        <v>3000</v>
      </c>
      <c r="I40" s="55">
        <v>6000</v>
      </c>
      <c r="J40" s="55">
        <v>3000</v>
      </c>
      <c r="K40" s="55">
        <f t="shared" si="6"/>
        <v>3000</v>
      </c>
      <c r="L40" s="67">
        <f t="shared" si="3"/>
        <v>15000</v>
      </c>
      <c r="M40" s="27" t="s">
        <v>12</v>
      </c>
      <c r="N40" s="194"/>
    </row>
    <row r="41" spans="1:16" ht="102" customHeight="1" x14ac:dyDescent="0.25">
      <c r="A41" s="42" t="s">
        <v>30</v>
      </c>
      <c r="B41" s="24" t="s">
        <v>42</v>
      </c>
      <c r="C41" s="55">
        <f>'Приложение к  пояснительной '!D37</f>
        <v>493</v>
      </c>
      <c r="D41" s="55"/>
      <c r="E41" s="55"/>
      <c r="F41" s="55">
        <v>0</v>
      </c>
      <c r="G41" s="55"/>
      <c r="H41" s="55"/>
      <c r="I41" s="55">
        <v>0</v>
      </c>
      <c r="J41" s="55"/>
      <c r="K41" s="55"/>
      <c r="L41" s="67">
        <f t="shared" si="3"/>
        <v>493</v>
      </c>
      <c r="M41" s="27" t="s">
        <v>12</v>
      </c>
      <c r="N41" s="194"/>
    </row>
    <row r="42" spans="1:16" ht="141" customHeight="1" x14ac:dyDescent="0.25">
      <c r="A42" s="42" t="s">
        <v>33</v>
      </c>
      <c r="B42" s="24" t="s">
        <v>68</v>
      </c>
      <c r="C42" s="55">
        <f>'Приложение к  пояснительной '!D38</f>
        <v>70</v>
      </c>
      <c r="D42" s="55">
        <v>0</v>
      </c>
      <c r="E42" s="55">
        <f t="shared" ref="E42:E51" si="7">C42-D42</f>
        <v>70</v>
      </c>
      <c r="F42" s="55">
        <v>70</v>
      </c>
      <c r="G42" s="55">
        <v>0</v>
      </c>
      <c r="H42" s="55">
        <f t="shared" si="5"/>
        <v>70</v>
      </c>
      <c r="I42" s="55">
        <v>70</v>
      </c>
      <c r="J42" s="55">
        <v>0</v>
      </c>
      <c r="K42" s="55">
        <f t="shared" si="6"/>
        <v>70</v>
      </c>
      <c r="L42" s="67">
        <f t="shared" si="3"/>
        <v>210</v>
      </c>
      <c r="M42" s="27" t="s">
        <v>64</v>
      </c>
      <c r="N42" s="194"/>
    </row>
    <row r="43" spans="1:16" ht="38.25" customHeight="1" x14ac:dyDescent="0.25">
      <c r="A43" s="168" t="s">
        <v>40</v>
      </c>
      <c r="B43" s="171" t="s">
        <v>66</v>
      </c>
      <c r="C43" s="55">
        <f>'Приложение к  пояснительной '!D39</f>
        <v>10</v>
      </c>
      <c r="D43" s="55">
        <v>0</v>
      </c>
      <c r="E43" s="55">
        <f t="shared" si="7"/>
        <v>10</v>
      </c>
      <c r="F43" s="55">
        <v>10</v>
      </c>
      <c r="G43" s="55">
        <v>0</v>
      </c>
      <c r="H43" s="55">
        <f t="shared" si="5"/>
        <v>10</v>
      </c>
      <c r="I43" s="55">
        <v>10</v>
      </c>
      <c r="J43" s="55">
        <v>0</v>
      </c>
      <c r="K43" s="55">
        <f t="shared" si="6"/>
        <v>10</v>
      </c>
      <c r="L43" s="67">
        <f t="shared" si="3"/>
        <v>30</v>
      </c>
      <c r="M43" s="27" t="s">
        <v>12</v>
      </c>
      <c r="N43" s="194"/>
    </row>
    <row r="44" spans="1:16" ht="38.25" customHeight="1" x14ac:dyDescent="0.25">
      <c r="A44" s="167"/>
      <c r="B44" s="176"/>
      <c r="C44" s="55">
        <f>'Приложение к  пояснительной '!D40</f>
        <v>322.60000000000002</v>
      </c>
      <c r="D44" s="55">
        <v>0</v>
      </c>
      <c r="E44" s="55">
        <f t="shared" si="7"/>
        <v>322.60000000000002</v>
      </c>
      <c r="F44" s="55">
        <v>322.60000000000002</v>
      </c>
      <c r="G44" s="55">
        <v>0</v>
      </c>
      <c r="H44" s="55">
        <f t="shared" si="5"/>
        <v>322.60000000000002</v>
      </c>
      <c r="I44" s="55">
        <v>322.60000000000002</v>
      </c>
      <c r="J44" s="55">
        <v>0</v>
      </c>
      <c r="K44" s="55">
        <f t="shared" si="6"/>
        <v>322.60000000000002</v>
      </c>
      <c r="L44" s="67">
        <f t="shared" si="3"/>
        <v>967.80000000000007</v>
      </c>
      <c r="M44" s="27" t="s">
        <v>64</v>
      </c>
      <c r="N44" s="194"/>
    </row>
    <row r="45" spans="1:16" ht="72" x14ac:dyDescent="0.25">
      <c r="A45" s="43" t="s">
        <v>106</v>
      </c>
      <c r="B45" s="24" t="s">
        <v>43</v>
      </c>
      <c r="C45" s="55">
        <f>'Приложение к  пояснительной '!D41</f>
        <v>3371.6</v>
      </c>
      <c r="D45" s="55">
        <v>3411.6</v>
      </c>
      <c r="E45" s="55">
        <f t="shared" si="7"/>
        <v>-40</v>
      </c>
      <c r="F45" s="55">
        <v>3371.6</v>
      </c>
      <c r="G45" s="55">
        <v>3411.6</v>
      </c>
      <c r="H45" s="55">
        <f t="shared" si="5"/>
        <v>-40</v>
      </c>
      <c r="I45" s="55">
        <v>3371.6</v>
      </c>
      <c r="J45" s="55">
        <v>3411.6</v>
      </c>
      <c r="K45" s="55">
        <f t="shared" si="6"/>
        <v>-40</v>
      </c>
      <c r="L45" s="67">
        <f t="shared" si="3"/>
        <v>10114.799999999999</v>
      </c>
      <c r="M45" s="27" t="s">
        <v>12</v>
      </c>
      <c r="N45" s="194"/>
    </row>
    <row r="46" spans="1:16" ht="120" x14ac:dyDescent="0.25">
      <c r="A46" s="78" t="s">
        <v>113</v>
      </c>
      <c r="B46" s="35" t="s">
        <v>95</v>
      </c>
      <c r="C46" s="55">
        <f>'Приложение к  пояснительной '!D42</f>
        <v>5684.4</v>
      </c>
      <c r="D46" s="55"/>
      <c r="E46" s="55"/>
      <c r="F46" s="55">
        <v>0</v>
      </c>
      <c r="G46" s="55"/>
      <c r="H46" s="55"/>
      <c r="I46" s="55">
        <v>0</v>
      </c>
      <c r="J46" s="55"/>
      <c r="K46" s="55"/>
      <c r="L46" s="67">
        <f t="shared" si="3"/>
        <v>5684.4</v>
      </c>
      <c r="M46" s="27" t="s">
        <v>12</v>
      </c>
      <c r="N46" s="194"/>
    </row>
    <row r="47" spans="1:16" ht="96" x14ac:dyDescent="0.25">
      <c r="A47" s="78" t="s">
        <v>114</v>
      </c>
      <c r="B47" s="35" t="s">
        <v>105</v>
      </c>
      <c r="C47" s="55">
        <f>'Приложение к  пояснительной '!D43</f>
        <v>566.79999999999995</v>
      </c>
      <c r="D47" s="55"/>
      <c r="E47" s="55"/>
      <c r="F47" s="55">
        <v>0</v>
      </c>
      <c r="G47" s="55"/>
      <c r="H47" s="55"/>
      <c r="I47" s="55">
        <v>0</v>
      </c>
      <c r="J47" s="55"/>
      <c r="K47" s="55"/>
      <c r="L47" s="67">
        <f t="shared" si="3"/>
        <v>566.79999999999995</v>
      </c>
      <c r="M47" s="27" t="s">
        <v>12</v>
      </c>
      <c r="N47" s="194"/>
    </row>
    <row r="48" spans="1:16" ht="24" x14ac:dyDescent="0.25">
      <c r="A48" s="177">
        <v>2</v>
      </c>
      <c r="B48" s="171" t="s">
        <v>32</v>
      </c>
      <c r="C48" s="55">
        <f>'Приложение к  пояснительной '!D44</f>
        <v>560</v>
      </c>
      <c r="D48" s="55">
        <f t="shared" ref="D48:D50" si="8">D52+D56</f>
        <v>10.8</v>
      </c>
      <c r="E48" s="55">
        <f t="shared" si="7"/>
        <v>549.20000000000005</v>
      </c>
      <c r="F48" s="55">
        <f t="shared" ref="F48:G50" si="9">F52+F56</f>
        <v>562</v>
      </c>
      <c r="G48" s="55">
        <f t="shared" si="9"/>
        <v>12.2</v>
      </c>
      <c r="H48" s="55">
        <f>F48-G48</f>
        <v>549.79999999999995</v>
      </c>
      <c r="I48" s="55">
        <f t="shared" ref="I48:J50" si="10">I52+I56</f>
        <v>0</v>
      </c>
      <c r="J48" s="55">
        <f t="shared" si="10"/>
        <v>12.2</v>
      </c>
      <c r="K48" s="55">
        <f>I48-J48</f>
        <v>-12.2</v>
      </c>
      <c r="L48" s="67">
        <f t="shared" si="3"/>
        <v>1122</v>
      </c>
      <c r="M48" s="25" t="s">
        <v>12</v>
      </c>
      <c r="N48" s="194"/>
      <c r="P48" s="3"/>
    </row>
    <row r="49" spans="1:16" ht="24" x14ac:dyDescent="0.25">
      <c r="A49" s="178"/>
      <c r="B49" s="172"/>
      <c r="C49" s="55">
        <f>'Приложение к  пояснительной '!D45</f>
        <v>1016.4000000000001</v>
      </c>
      <c r="D49" s="55">
        <f t="shared" si="8"/>
        <v>698.5</v>
      </c>
      <c r="E49" s="55">
        <f t="shared" si="7"/>
        <v>317.90000000000009</v>
      </c>
      <c r="F49" s="55">
        <v>1061.9000000000001</v>
      </c>
      <c r="G49" s="55">
        <f t="shared" si="9"/>
        <v>811.6</v>
      </c>
      <c r="H49" s="55">
        <f t="shared" ref="H49:H51" si="11">F49-G49</f>
        <v>250.30000000000007</v>
      </c>
      <c r="I49" s="55">
        <f t="shared" si="10"/>
        <v>0</v>
      </c>
      <c r="J49" s="55">
        <f t="shared" si="10"/>
        <v>811.6</v>
      </c>
      <c r="K49" s="55">
        <f t="shared" ref="K49:K51" si="12">I49-J49</f>
        <v>-811.6</v>
      </c>
      <c r="L49" s="67">
        <f t="shared" si="3"/>
        <v>2078.3000000000002</v>
      </c>
      <c r="M49" s="25" t="s">
        <v>8</v>
      </c>
      <c r="N49" s="194"/>
      <c r="P49" s="3"/>
    </row>
    <row r="50" spans="1:16" ht="48" x14ac:dyDescent="0.25">
      <c r="A50" s="178"/>
      <c r="B50" s="173"/>
      <c r="C50" s="55">
        <f>'Приложение к  пояснительной '!D46</f>
        <v>6692.4</v>
      </c>
      <c r="D50" s="55">
        <f t="shared" si="8"/>
        <v>2627.5</v>
      </c>
      <c r="E50" s="55">
        <f t="shared" si="7"/>
        <v>4064.8999999999996</v>
      </c>
      <c r="F50" s="55">
        <v>6973.8</v>
      </c>
      <c r="G50" s="55">
        <f t="shared" si="9"/>
        <v>3053.1</v>
      </c>
      <c r="H50" s="55">
        <f t="shared" si="11"/>
        <v>3920.7000000000003</v>
      </c>
      <c r="I50" s="55">
        <f t="shared" si="10"/>
        <v>0</v>
      </c>
      <c r="J50" s="55">
        <f t="shared" si="10"/>
        <v>3053.1</v>
      </c>
      <c r="K50" s="55">
        <f t="shared" si="12"/>
        <v>-3053.1</v>
      </c>
      <c r="L50" s="67">
        <f t="shared" si="3"/>
        <v>13666.2</v>
      </c>
      <c r="M50" s="25" t="s">
        <v>9</v>
      </c>
      <c r="N50" s="194"/>
      <c r="P50" s="3"/>
    </row>
    <row r="51" spans="1:16" s="2" customFormat="1" ht="205.5" customHeight="1" x14ac:dyDescent="0.25">
      <c r="A51" s="44"/>
      <c r="B51" s="34" t="s">
        <v>38</v>
      </c>
      <c r="C51" s="55">
        <f>'Приложение к  пояснительной '!D47</f>
        <v>8268.7999999999993</v>
      </c>
      <c r="D51" s="55">
        <f>D48+D49+D50</f>
        <v>3336.8</v>
      </c>
      <c r="E51" s="55">
        <f t="shared" si="7"/>
        <v>4931.9999999999991</v>
      </c>
      <c r="F51" s="55">
        <f t="shared" ref="F51:G51" si="13">F48+F49+F50</f>
        <v>8597.7000000000007</v>
      </c>
      <c r="G51" s="55">
        <f t="shared" si="13"/>
        <v>3876.9</v>
      </c>
      <c r="H51" s="55">
        <f t="shared" si="11"/>
        <v>4720.8000000000011</v>
      </c>
      <c r="I51" s="55">
        <f t="shared" ref="I51:J51" si="14">I48+I49+I50</f>
        <v>0</v>
      </c>
      <c r="J51" s="55">
        <f t="shared" si="14"/>
        <v>3876.9</v>
      </c>
      <c r="K51" s="55">
        <f t="shared" si="12"/>
        <v>-3876.9</v>
      </c>
      <c r="L51" s="67">
        <f t="shared" si="3"/>
        <v>16866.5</v>
      </c>
      <c r="M51" s="25"/>
      <c r="N51" s="194"/>
      <c r="P51" s="10"/>
    </row>
    <row r="52" spans="1:16" ht="72.75" customHeight="1" x14ac:dyDescent="0.25">
      <c r="A52" s="168" t="s">
        <v>48</v>
      </c>
      <c r="B52" s="179" t="s">
        <v>61</v>
      </c>
      <c r="C52" s="55">
        <f>'Приложение к  пояснительной '!D48</f>
        <v>500</v>
      </c>
      <c r="D52" s="55">
        <v>10.8</v>
      </c>
      <c r="E52" s="55">
        <f>C52-D52</f>
        <v>489.2</v>
      </c>
      <c r="F52" s="55">
        <v>500</v>
      </c>
      <c r="G52" s="55">
        <v>12.2</v>
      </c>
      <c r="H52" s="55">
        <f>F52-G52</f>
        <v>487.8</v>
      </c>
      <c r="I52" s="55">
        <v>0</v>
      </c>
      <c r="J52" s="55">
        <v>12.2</v>
      </c>
      <c r="K52" s="55">
        <f>I52-J52</f>
        <v>-12.2</v>
      </c>
      <c r="L52" s="67">
        <f t="shared" si="3"/>
        <v>1000</v>
      </c>
      <c r="M52" s="25" t="s">
        <v>12</v>
      </c>
      <c r="N52" s="194"/>
    </row>
    <row r="53" spans="1:16" ht="39" customHeight="1" x14ac:dyDescent="0.25">
      <c r="A53" s="169"/>
      <c r="B53" s="180"/>
      <c r="C53" s="55">
        <f>'Приложение к  пояснительной '!D49</f>
        <v>874.6</v>
      </c>
      <c r="D53" s="55">
        <v>698.5</v>
      </c>
      <c r="E53" s="55">
        <f t="shared" ref="E53:E54" si="15">C53-D53</f>
        <v>176.10000000000002</v>
      </c>
      <c r="F53" s="55">
        <v>914.7</v>
      </c>
      <c r="G53" s="55">
        <v>811.6</v>
      </c>
      <c r="H53" s="55">
        <f t="shared" ref="H53:H54" si="16">F53-G53</f>
        <v>103.10000000000002</v>
      </c>
      <c r="I53" s="55">
        <v>0</v>
      </c>
      <c r="J53" s="55">
        <v>811.6</v>
      </c>
      <c r="K53" s="55">
        <f t="shared" ref="K53:K54" si="17">I53-J53</f>
        <v>-811.6</v>
      </c>
      <c r="L53" s="67">
        <f t="shared" si="3"/>
        <v>1789.3000000000002</v>
      </c>
      <c r="M53" s="27" t="s">
        <v>8</v>
      </c>
      <c r="N53" s="194"/>
    </row>
    <row r="54" spans="1:16" ht="39" customHeight="1" x14ac:dyDescent="0.25">
      <c r="A54" s="170"/>
      <c r="B54" s="181"/>
      <c r="C54" s="55">
        <f>'Приложение к  пояснительной '!D50</f>
        <v>3290.2</v>
      </c>
      <c r="D54" s="55">
        <v>2627.5</v>
      </c>
      <c r="E54" s="55">
        <f t="shared" si="15"/>
        <v>662.69999999999982</v>
      </c>
      <c r="F54" s="55">
        <v>3440.8</v>
      </c>
      <c r="G54" s="55">
        <v>3053.1</v>
      </c>
      <c r="H54" s="55">
        <f t="shared" si="16"/>
        <v>387.70000000000027</v>
      </c>
      <c r="I54" s="55">
        <v>0</v>
      </c>
      <c r="J54" s="55">
        <v>3053.1</v>
      </c>
      <c r="K54" s="55">
        <f t="shared" si="17"/>
        <v>-3053.1</v>
      </c>
      <c r="L54" s="67">
        <f t="shared" si="3"/>
        <v>6731</v>
      </c>
      <c r="M54" s="27" t="s">
        <v>9</v>
      </c>
      <c r="N54" s="194"/>
    </row>
    <row r="55" spans="1:16" ht="92.25" customHeight="1" x14ac:dyDescent="0.25">
      <c r="A55" s="52"/>
      <c r="B55" s="34" t="s">
        <v>62</v>
      </c>
      <c r="C55" s="55">
        <f>'Приложение к  пояснительной '!D51</f>
        <v>4664.7999999999993</v>
      </c>
      <c r="D55" s="55">
        <f t="shared" ref="D55:K55" si="18">D52+D53+D54</f>
        <v>3336.8</v>
      </c>
      <c r="E55" s="55">
        <f t="shared" si="18"/>
        <v>1327.9999999999998</v>
      </c>
      <c r="F55" s="55">
        <f t="shared" si="18"/>
        <v>4855.5</v>
      </c>
      <c r="G55" s="55">
        <f t="shared" si="18"/>
        <v>3876.9</v>
      </c>
      <c r="H55" s="55">
        <f t="shared" si="18"/>
        <v>978.60000000000036</v>
      </c>
      <c r="I55" s="55">
        <f t="shared" si="18"/>
        <v>0</v>
      </c>
      <c r="J55" s="55">
        <f t="shared" si="18"/>
        <v>3876.9</v>
      </c>
      <c r="K55" s="55">
        <f t="shared" si="18"/>
        <v>-3876.9</v>
      </c>
      <c r="L55" s="67">
        <f t="shared" si="3"/>
        <v>9520.2999999999993</v>
      </c>
      <c r="M55" s="27"/>
      <c r="N55" s="194"/>
    </row>
    <row r="56" spans="1:16" ht="87.75" customHeight="1" x14ac:dyDescent="0.25">
      <c r="A56" s="168" t="s">
        <v>63</v>
      </c>
      <c r="B56" s="171" t="s">
        <v>65</v>
      </c>
      <c r="C56" s="55">
        <f>'Приложение к  пояснительной '!D52</f>
        <v>60</v>
      </c>
      <c r="D56" s="55">
        <v>0</v>
      </c>
      <c r="E56" s="55">
        <f>C56-D56</f>
        <v>60</v>
      </c>
      <c r="F56" s="55">
        <v>62</v>
      </c>
      <c r="G56" s="55">
        <v>0</v>
      </c>
      <c r="H56" s="55">
        <f>F56-G56</f>
        <v>62</v>
      </c>
      <c r="I56" s="55">
        <v>0</v>
      </c>
      <c r="J56" s="55">
        <v>0</v>
      </c>
      <c r="K56" s="55">
        <f>I56-J56</f>
        <v>0</v>
      </c>
      <c r="L56" s="67">
        <f t="shared" si="3"/>
        <v>122</v>
      </c>
      <c r="M56" s="27" t="s">
        <v>12</v>
      </c>
      <c r="N56" s="194"/>
    </row>
    <row r="57" spans="1:16" ht="41.25" customHeight="1" x14ac:dyDescent="0.25">
      <c r="A57" s="169"/>
      <c r="B57" s="172"/>
      <c r="C57" s="55">
        <f>'Приложение к  пояснительной '!D53</f>
        <v>141.80000000000001</v>
      </c>
      <c r="D57" s="55">
        <v>0</v>
      </c>
      <c r="E57" s="55">
        <f>C57-D57</f>
        <v>141.80000000000001</v>
      </c>
      <c r="F57" s="55">
        <v>147.19999999999999</v>
      </c>
      <c r="G57" s="55">
        <v>0</v>
      </c>
      <c r="H57" s="55">
        <f>F57-G57</f>
        <v>147.19999999999999</v>
      </c>
      <c r="I57" s="55">
        <v>0</v>
      </c>
      <c r="J57" s="55">
        <v>0</v>
      </c>
      <c r="K57" s="55">
        <f t="shared" ref="K57:K58" si="19">I57-J57</f>
        <v>0</v>
      </c>
      <c r="L57" s="67">
        <f t="shared" si="3"/>
        <v>289</v>
      </c>
      <c r="M57" s="27" t="s">
        <v>8</v>
      </c>
      <c r="N57" s="194"/>
    </row>
    <row r="58" spans="1:16" ht="90.75" customHeight="1" x14ac:dyDescent="0.25">
      <c r="A58" s="170"/>
      <c r="B58" s="173"/>
      <c r="C58" s="55">
        <f>'Приложение к  пояснительной '!D54</f>
        <v>3402.2</v>
      </c>
      <c r="D58" s="55"/>
      <c r="E58" s="55"/>
      <c r="F58" s="55">
        <v>3533</v>
      </c>
      <c r="G58" s="55"/>
      <c r="H58" s="55"/>
      <c r="I58" s="55">
        <v>0</v>
      </c>
      <c r="J58" s="55">
        <v>0</v>
      </c>
      <c r="K58" s="55">
        <f t="shared" si="19"/>
        <v>0</v>
      </c>
      <c r="L58" s="67">
        <f t="shared" si="3"/>
        <v>6935.2</v>
      </c>
      <c r="M58" s="27" t="s">
        <v>9</v>
      </c>
      <c r="N58" s="194"/>
    </row>
    <row r="59" spans="1:16" ht="237" customHeight="1" x14ac:dyDescent="0.25">
      <c r="A59" s="52"/>
      <c r="B59" s="59" t="s">
        <v>71</v>
      </c>
      <c r="C59" s="55">
        <f>'Приложение к  пояснительной '!D55</f>
        <v>3604</v>
      </c>
      <c r="D59" s="58">
        <f t="shared" ref="D59:K59" si="20">D56+D57+D58</f>
        <v>0</v>
      </c>
      <c r="E59" s="58">
        <f t="shared" si="20"/>
        <v>201.8</v>
      </c>
      <c r="F59" s="58">
        <f t="shared" si="20"/>
        <v>3742.2</v>
      </c>
      <c r="G59" s="58">
        <f t="shared" si="20"/>
        <v>0</v>
      </c>
      <c r="H59" s="58">
        <f t="shared" si="20"/>
        <v>209.2</v>
      </c>
      <c r="I59" s="58">
        <f t="shared" si="20"/>
        <v>0</v>
      </c>
      <c r="J59" s="58">
        <f t="shared" si="20"/>
        <v>0</v>
      </c>
      <c r="K59" s="58">
        <f t="shared" si="20"/>
        <v>0</v>
      </c>
      <c r="L59" s="67">
        <f t="shared" si="3"/>
        <v>7346.2</v>
      </c>
      <c r="M59" s="27"/>
      <c r="N59" s="194"/>
    </row>
    <row r="60" spans="1:16" ht="90.75" customHeight="1" x14ac:dyDescent="0.25">
      <c r="A60" s="49">
        <v>3</v>
      </c>
      <c r="B60" s="50" t="s">
        <v>53</v>
      </c>
      <c r="C60" s="55">
        <f>'Приложение к  пояснительной '!D56</f>
        <v>7137.3</v>
      </c>
      <c r="D60" s="58">
        <v>5613.4</v>
      </c>
      <c r="E60" s="58">
        <f>C60-D60</f>
        <v>1523.9000000000005</v>
      </c>
      <c r="F60" s="58">
        <v>6849.6</v>
      </c>
      <c r="G60" s="58">
        <v>5613.4</v>
      </c>
      <c r="H60" s="58">
        <f>F60-G60</f>
        <v>1236.2000000000007</v>
      </c>
      <c r="I60" s="58">
        <v>6849.6</v>
      </c>
      <c r="J60" s="58">
        <v>5613.4</v>
      </c>
      <c r="K60" s="58">
        <f>I60-J60</f>
        <v>1236.2000000000007</v>
      </c>
      <c r="L60" s="67">
        <f t="shared" si="3"/>
        <v>20836.5</v>
      </c>
      <c r="M60" s="27" t="s">
        <v>12</v>
      </c>
      <c r="N60" s="194"/>
    </row>
    <row r="61" spans="1:16" ht="90.75" customHeight="1" x14ac:dyDescent="0.25">
      <c r="A61" s="166">
        <v>4</v>
      </c>
      <c r="B61" s="50" t="s">
        <v>93</v>
      </c>
      <c r="C61" s="55">
        <f>'Приложение к  пояснительной '!D57</f>
        <v>40000</v>
      </c>
      <c r="D61" s="58"/>
      <c r="E61" s="58"/>
      <c r="F61" s="58"/>
      <c r="G61" s="58"/>
      <c r="H61" s="58"/>
      <c r="I61" s="58"/>
      <c r="J61" s="53"/>
      <c r="K61" s="53"/>
      <c r="L61" s="67">
        <f t="shared" si="3"/>
        <v>40000</v>
      </c>
      <c r="M61" s="27"/>
      <c r="N61" s="77"/>
    </row>
    <row r="62" spans="1:16" ht="121.5" customHeight="1" x14ac:dyDescent="0.25">
      <c r="A62" s="174"/>
      <c r="B62" s="175" t="s">
        <v>94</v>
      </c>
      <c r="C62" s="55">
        <f>'Приложение к  пояснительной '!D58</f>
        <v>40</v>
      </c>
      <c r="D62" s="58"/>
      <c r="E62" s="58"/>
      <c r="F62" s="58">
        <v>0</v>
      </c>
      <c r="G62" s="58"/>
      <c r="H62" s="58"/>
      <c r="I62" s="58">
        <v>0</v>
      </c>
      <c r="J62" s="53"/>
      <c r="K62" s="53"/>
      <c r="L62" s="67">
        <f t="shared" si="3"/>
        <v>40</v>
      </c>
      <c r="M62" s="27" t="str">
        <f>M60</f>
        <v>Бюджет ЗГО</v>
      </c>
      <c r="N62" s="77"/>
    </row>
    <row r="63" spans="1:16" ht="103.5" customHeight="1" x14ac:dyDescent="0.25">
      <c r="A63" s="167"/>
      <c r="B63" s="176"/>
      <c r="C63" s="55">
        <f>'Приложение к  пояснительной '!D59</f>
        <v>39960</v>
      </c>
      <c r="D63" s="58"/>
      <c r="E63" s="58"/>
      <c r="F63" s="58">
        <v>0</v>
      </c>
      <c r="G63" s="58"/>
      <c r="H63" s="58"/>
      <c r="I63" s="58">
        <v>0</v>
      </c>
      <c r="J63" s="53"/>
      <c r="K63" s="53"/>
      <c r="L63" s="67">
        <f t="shared" si="3"/>
        <v>39960</v>
      </c>
      <c r="M63" s="27" t="str">
        <f>M57</f>
        <v>Областной бюджет</v>
      </c>
      <c r="N63" s="77"/>
    </row>
    <row r="64" spans="1:16" ht="103.5" customHeight="1" x14ac:dyDescent="0.25">
      <c r="A64" s="166">
        <v>5</v>
      </c>
      <c r="B64" s="140" t="s">
        <v>117</v>
      </c>
      <c r="C64" s="55">
        <f>C65</f>
        <v>694</v>
      </c>
      <c r="D64" s="55">
        <f t="shared" ref="D64:L64" si="21">D65</f>
        <v>0</v>
      </c>
      <c r="E64" s="55">
        <f t="shared" si="21"/>
        <v>0</v>
      </c>
      <c r="F64" s="55">
        <f t="shared" si="21"/>
        <v>0</v>
      </c>
      <c r="G64" s="55">
        <f t="shared" si="21"/>
        <v>0</v>
      </c>
      <c r="H64" s="55">
        <f t="shared" si="21"/>
        <v>0</v>
      </c>
      <c r="I64" s="55">
        <f t="shared" si="21"/>
        <v>0</v>
      </c>
      <c r="J64" s="55">
        <f t="shared" si="21"/>
        <v>0</v>
      </c>
      <c r="K64" s="55">
        <f t="shared" si="21"/>
        <v>0</v>
      </c>
      <c r="L64" s="55">
        <f t="shared" si="21"/>
        <v>694</v>
      </c>
      <c r="M64" s="27" t="s">
        <v>116</v>
      </c>
      <c r="N64" s="77"/>
    </row>
    <row r="65" spans="1:17" ht="159.75" customHeight="1" x14ac:dyDescent="0.25">
      <c r="A65" s="167"/>
      <c r="B65" s="84" t="s">
        <v>122</v>
      </c>
      <c r="C65" s="55">
        <f>'Приложение к  пояснительной '!D60</f>
        <v>694</v>
      </c>
      <c r="D65" s="58"/>
      <c r="E65" s="58"/>
      <c r="F65" s="58">
        <v>0</v>
      </c>
      <c r="G65" s="58"/>
      <c r="H65" s="58"/>
      <c r="I65" s="58">
        <v>0</v>
      </c>
      <c r="J65" s="53"/>
      <c r="K65" s="53"/>
      <c r="L65" s="67">
        <f t="shared" ref="L65" si="22">C65+F65+I65</f>
        <v>694</v>
      </c>
      <c r="M65" s="27" t="s">
        <v>116</v>
      </c>
      <c r="N65" s="77"/>
    </row>
    <row r="66" spans="1:17" s="7" customFormat="1" ht="60.75" customHeight="1" x14ac:dyDescent="0.45">
      <c r="A66" s="46"/>
      <c r="B66" s="76" t="s">
        <v>20</v>
      </c>
      <c r="C66" s="70">
        <f>'Приложение к  пояснительной '!D61</f>
        <v>34153.1</v>
      </c>
      <c r="D66" s="139">
        <v>23498.799999999999</v>
      </c>
      <c r="E66" s="139">
        <f>C66-D66</f>
        <v>10654.3</v>
      </c>
      <c r="F66" s="139">
        <f>F15+F60+F48</f>
        <v>28499.699999999997</v>
      </c>
      <c r="G66" s="139">
        <v>25376.799999999999</v>
      </c>
      <c r="H66" s="139">
        <f>F66-G66</f>
        <v>3122.8999999999978</v>
      </c>
      <c r="I66" s="139">
        <f>I15+I60+I52</f>
        <v>27937.699999999997</v>
      </c>
      <c r="J66" s="79">
        <v>25376.799999999999</v>
      </c>
      <c r="K66" s="79">
        <f>I66-J66</f>
        <v>2560.8999999999978</v>
      </c>
      <c r="L66" s="80">
        <f t="shared" si="3"/>
        <v>90590.5</v>
      </c>
      <c r="M66" s="22"/>
      <c r="N66" s="22"/>
      <c r="P66" s="11"/>
    </row>
    <row r="67" spans="1:17" s="7" customFormat="1" ht="45.75" customHeight="1" x14ac:dyDescent="0.45">
      <c r="A67" s="46"/>
      <c r="B67" s="27" t="s">
        <v>21</v>
      </c>
      <c r="C67" s="70">
        <f>'Приложение к  пояснительной '!D62</f>
        <v>180749.09999999998</v>
      </c>
      <c r="D67" s="139">
        <v>43783.7</v>
      </c>
      <c r="E67" s="139">
        <f t="shared" ref="E67:E69" si="23">C67-D67</f>
        <v>136965.39999999997</v>
      </c>
      <c r="F67" s="139">
        <f>F49+F16</f>
        <v>11148.699999999999</v>
      </c>
      <c r="G67" s="139">
        <v>8310.2000000000007</v>
      </c>
      <c r="H67" s="139">
        <f t="shared" ref="H67:H69" si="24">F67-G67</f>
        <v>2838.4999999999982</v>
      </c>
      <c r="I67" s="139">
        <f>I49+I16</f>
        <v>10086.799999999999</v>
      </c>
      <c r="J67" s="79">
        <v>8310.2000000000007</v>
      </c>
      <c r="K67" s="79">
        <f t="shared" ref="K67:K69" si="25">I67-J67</f>
        <v>1776.5999999999985</v>
      </c>
      <c r="L67" s="80">
        <f t="shared" si="3"/>
        <v>201984.59999999998</v>
      </c>
      <c r="M67" s="22"/>
      <c r="N67" s="32"/>
      <c r="P67" s="11"/>
      <c r="Q67" s="12"/>
    </row>
    <row r="68" spans="1:17" s="7" customFormat="1" ht="54.75" customHeight="1" x14ac:dyDescent="0.45">
      <c r="A68" s="46"/>
      <c r="B68" s="27" t="s">
        <v>9</v>
      </c>
      <c r="C68" s="70">
        <f>'Приложение к  пояснительной '!D63</f>
        <v>6692.4</v>
      </c>
      <c r="D68" s="139">
        <v>2627.5</v>
      </c>
      <c r="E68" s="139">
        <f t="shared" si="23"/>
        <v>4064.8999999999996</v>
      </c>
      <c r="F68" s="139">
        <f>F50</f>
        <v>6973.8</v>
      </c>
      <c r="G68" s="139">
        <v>3053.1</v>
      </c>
      <c r="H68" s="139">
        <f t="shared" si="24"/>
        <v>3920.7000000000003</v>
      </c>
      <c r="I68" s="139">
        <f>I50</f>
        <v>0</v>
      </c>
      <c r="J68" s="79">
        <v>3053.1</v>
      </c>
      <c r="K68" s="79">
        <f t="shared" si="25"/>
        <v>-3053.1</v>
      </c>
      <c r="L68" s="80">
        <f t="shared" si="3"/>
        <v>13666.2</v>
      </c>
      <c r="M68" s="22"/>
      <c r="N68" s="28"/>
      <c r="P68" s="11"/>
    </row>
    <row r="69" spans="1:17" s="7" customFormat="1" ht="49.5" customHeight="1" x14ac:dyDescent="0.45">
      <c r="A69" s="46"/>
      <c r="B69" s="76" t="s">
        <v>22</v>
      </c>
      <c r="C69" s="70">
        <f>'Приложение к  пояснительной '!D64</f>
        <v>221594.59999999998</v>
      </c>
      <c r="D69" s="139">
        <v>69910</v>
      </c>
      <c r="E69" s="139">
        <f t="shared" si="23"/>
        <v>151684.59999999998</v>
      </c>
      <c r="F69" s="139">
        <f>F18+F51+F60</f>
        <v>46622.2</v>
      </c>
      <c r="G69" s="139">
        <v>36740.1</v>
      </c>
      <c r="H69" s="139">
        <f t="shared" si="24"/>
        <v>9882.0999999999985</v>
      </c>
      <c r="I69" s="139">
        <f>I18+I51+I60</f>
        <v>38024.5</v>
      </c>
      <c r="J69" s="139">
        <v>36740.1</v>
      </c>
      <c r="K69" s="79">
        <f t="shared" si="25"/>
        <v>1284.4000000000015</v>
      </c>
      <c r="L69" s="80">
        <f t="shared" si="3"/>
        <v>306241.3</v>
      </c>
      <c r="M69" s="32"/>
      <c r="N69" s="30"/>
      <c r="P69" s="11"/>
    </row>
    <row r="70" spans="1:17" ht="33.75" x14ac:dyDescent="0.5">
      <c r="C70" s="71"/>
    </row>
    <row r="71" spans="1:17" x14ac:dyDescent="0.35">
      <c r="C71" s="72"/>
    </row>
  </sheetData>
  <mergeCells count="42">
    <mergeCell ref="L1:N1"/>
    <mergeCell ref="A8:N8"/>
    <mergeCell ref="A9:N9"/>
    <mergeCell ref="A10:A11"/>
    <mergeCell ref="B10:B11"/>
    <mergeCell ref="C10:I10"/>
    <mergeCell ref="L10:L11"/>
    <mergeCell ref="M10:M11"/>
    <mergeCell ref="N10:N11"/>
    <mergeCell ref="A12:N12"/>
    <mergeCell ref="A13:M13"/>
    <mergeCell ref="N13:N60"/>
    <mergeCell ref="A14:M14"/>
    <mergeCell ref="A15:A17"/>
    <mergeCell ref="B15:B17"/>
    <mergeCell ref="A21:A22"/>
    <mergeCell ref="B21:B22"/>
    <mergeCell ref="A23:A24"/>
    <mergeCell ref="B23:B24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43:A44"/>
    <mergeCell ref="B43:B44"/>
    <mergeCell ref="A48:A50"/>
    <mergeCell ref="B48:B50"/>
    <mergeCell ref="A52:A54"/>
    <mergeCell ref="B52:B54"/>
    <mergeCell ref="A64:A65"/>
    <mergeCell ref="A56:A58"/>
    <mergeCell ref="B56:B58"/>
    <mergeCell ref="A61:A63"/>
    <mergeCell ref="B62:B63"/>
  </mergeCells>
  <pageMargins left="0.39370078740157483" right="0.35433070866141736" top="0.39370078740157483" bottom="0.35433070866141736" header="0.11811023622047245" footer="0.15748031496062992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abSelected="1" view="pageBreakPreview" topLeftCell="A2" zoomScale="64" zoomScaleNormal="60" zoomScaleSheetLayoutView="64" workbookViewId="0">
      <selection activeCell="F4" sqref="F4"/>
    </sheetView>
  </sheetViews>
  <sheetFormatPr defaultColWidth="9.140625" defaultRowHeight="23.25" x14ac:dyDescent="0.35"/>
  <cols>
    <col min="1" max="1" width="11.28515625" style="48" bestFit="1" customWidth="1"/>
    <col min="2" max="2" width="67.5703125" customWidth="1"/>
    <col min="3" max="3" width="28" style="15" customWidth="1"/>
    <col min="4" max="5" width="28" style="62" hidden="1" customWidth="1"/>
    <col min="6" max="6" width="28.28515625" style="15" bestFit="1" customWidth="1"/>
    <col min="7" max="8" width="28.28515625" style="15" hidden="1" customWidth="1"/>
    <col min="9" max="9" width="28.28515625" style="15" customWidth="1"/>
    <col min="10" max="11" width="28.28515625" style="15" hidden="1" customWidth="1"/>
    <col min="12" max="12" width="32.28515625" style="5" customWidth="1"/>
    <col min="13" max="13" width="35.140625" bestFit="1" customWidth="1"/>
    <col min="14" max="14" width="42.7109375" customWidth="1"/>
    <col min="15" max="15" width="9.140625" customWidth="1"/>
    <col min="16" max="16" width="10" customWidth="1"/>
    <col min="17" max="18" width="10.7109375" customWidth="1"/>
    <col min="19" max="19" width="12.42578125" customWidth="1"/>
    <col min="20" max="20" width="13.5703125" customWidth="1"/>
    <col min="21" max="21" width="9.140625" customWidth="1"/>
  </cols>
  <sheetData>
    <row r="1" spans="1:20" ht="51.75" hidden="1" customHeight="1" x14ac:dyDescent="0.35">
      <c r="L1" s="165" t="s">
        <v>26</v>
      </c>
      <c r="M1" s="165"/>
      <c r="N1" s="165"/>
    </row>
    <row r="2" spans="1:20" ht="31.5" customHeight="1" x14ac:dyDescent="0.35">
      <c r="C2" s="16"/>
      <c r="D2" s="63"/>
      <c r="E2" s="63"/>
      <c r="F2" s="16"/>
      <c r="G2" s="16"/>
      <c r="H2" s="16"/>
      <c r="I2" s="16"/>
      <c r="J2" s="16"/>
      <c r="K2" s="16"/>
      <c r="L2" s="73"/>
      <c r="M2" s="144" t="s">
        <v>46</v>
      </c>
      <c r="N2" s="73"/>
    </row>
    <row r="3" spans="1:20" ht="24" customHeight="1" x14ac:dyDescent="0.35">
      <c r="C3" s="16"/>
      <c r="D3" s="63"/>
      <c r="E3" s="63"/>
      <c r="F3" s="16"/>
      <c r="G3" s="16"/>
      <c r="H3" s="16"/>
      <c r="I3" s="16"/>
      <c r="J3" s="16"/>
      <c r="K3" s="16"/>
      <c r="L3" s="73"/>
      <c r="M3" s="144" t="s">
        <v>82</v>
      </c>
      <c r="N3" s="73"/>
    </row>
    <row r="4" spans="1:20" ht="27" customHeight="1" x14ac:dyDescent="0.35">
      <c r="C4" s="16"/>
      <c r="D4" s="63"/>
      <c r="E4" s="63"/>
      <c r="F4" s="16"/>
      <c r="G4" s="16"/>
      <c r="H4" s="16"/>
      <c r="I4" s="16"/>
      <c r="J4" s="16"/>
      <c r="K4" s="16"/>
      <c r="L4" s="73"/>
      <c r="M4" s="144" t="s">
        <v>83</v>
      </c>
      <c r="N4" s="143"/>
    </row>
    <row r="5" spans="1:20" ht="29.25" customHeight="1" x14ac:dyDescent="0.35">
      <c r="C5" s="16"/>
      <c r="D5" s="63"/>
      <c r="E5" s="63"/>
      <c r="F5" s="16"/>
      <c r="G5" s="16"/>
      <c r="H5" s="16"/>
      <c r="I5" s="16"/>
      <c r="J5" s="16"/>
      <c r="K5" s="16"/>
      <c r="L5" s="73"/>
      <c r="M5" s="144" t="s">
        <v>84</v>
      </c>
      <c r="N5" s="143"/>
    </row>
    <row r="6" spans="1:20" ht="29.25" customHeight="1" x14ac:dyDescent="0.35">
      <c r="C6" s="16"/>
      <c r="D6" s="63"/>
      <c r="E6" s="63"/>
      <c r="F6" s="16"/>
      <c r="G6" s="16"/>
      <c r="H6" s="16"/>
      <c r="I6" s="16"/>
      <c r="J6" s="16"/>
      <c r="K6" s="16"/>
      <c r="L6" s="73"/>
      <c r="M6" s="144" t="s">
        <v>124</v>
      </c>
      <c r="N6" s="143"/>
    </row>
    <row r="7" spans="1:20" ht="16.5" customHeight="1" x14ac:dyDescent="0.35">
      <c r="A7" s="45"/>
      <c r="B7" s="1"/>
      <c r="C7" s="33"/>
      <c r="D7" s="64"/>
      <c r="E7" s="64"/>
      <c r="F7" s="33"/>
      <c r="G7" s="33"/>
      <c r="H7" s="33"/>
      <c r="I7" s="73"/>
      <c r="J7" s="73"/>
      <c r="K7" s="73"/>
      <c r="L7" s="74"/>
      <c r="M7" s="74"/>
      <c r="N7" s="74"/>
    </row>
    <row r="8" spans="1:20" ht="69" customHeight="1" x14ac:dyDescent="0.45">
      <c r="A8" s="161" t="s">
        <v>119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20" ht="21" customHeight="1" x14ac:dyDescent="0.35">
      <c r="A9" s="162" t="s">
        <v>118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20" ht="24.75" x14ac:dyDescent="0.25">
      <c r="A10" s="158" t="s">
        <v>1</v>
      </c>
      <c r="B10" s="158" t="s">
        <v>2</v>
      </c>
      <c r="C10" s="163"/>
      <c r="D10" s="163"/>
      <c r="E10" s="163"/>
      <c r="F10" s="163"/>
      <c r="G10" s="163"/>
      <c r="H10" s="163"/>
      <c r="I10" s="164"/>
      <c r="J10" s="142"/>
      <c r="K10" s="142"/>
      <c r="L10" s="158" t="s">
        <v>3</v>
      </c>
      <c r="M10" s="158" t="s">
        <v>4</v>
      </c>
      <c r="N10" s="158" t="s">
        <v>5</v>
      </c>
    </row>
    <row r="11" spans="1:20" ht="60" customHeight="1" x14ac:dyDescent="0.25">
      <c r="A11" s="158"/>
      <c r="B11" s="158"/>
      <c r="C11" s="61" t="s">
        <v>85</v>
      </c>
      <c r="D11" s="65" t="s">
        <v>73</v>
      </c>
      <c r="E11" s="65" t="s">
        <v>74</v>
      </c>
      <c r="F11" s="61" t="s">
        <v>86</v>
      </c>
      <c r="G11" s="61" t="s">
        <v>73</v>
      </c>
      <c r="H11" s="61" t="s">
        <v>74</v>
      </c>
      <c r="I11" s="61" t="s">
        <v>87</v>
      </c>
      <c r="J11" s="61" t="s">
        <v>73</v>
      </c>
      <c r="K11" s="17" t="s">
        <v>74</v>
      </c>
      <c r="L11" s="158"/>
      <c r="M11" s="158"/>
      <c r="N11" s="158"/>
    </row>
    <row r="12" spans="1:20" s="8" customFormat="1" ht="30" customHeight="1" x14ac:dyDescent="0.5">
      <c r="A12" s="210" t="s">
        <v>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</row>
    <row r="13" spans="1:20" s="5" customFormat="1" ht="75" customHeight="1" x14ac:dyDescent="0.35">
      <c r="A13" s="157" t="s">
        <v>54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8" t="s">
        <v>50</v>
      </c>
    </row>
    <row r="14" spans="1:20" s="5" customFormat="1" ht="101.25" customHeight="1" x14ac:dyDescent="0.35">
      <c r="A14" s="211" t="s">
        <v>91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158"/>
    </row>
    <row r="15" spans="1:20" ht="126.75" customHeight="1" x14ac:dyDescent="0.25">
      <c r="A15" s="156">
        <v>1</v>
      </c>
      <c r="B15" s="157" t="s">
        <v>31</v>
      </c>
      <c r="C15" s="55">
        <f>'Приложение к  пояснительной '!D11</f>
        <v>25721.8</v>
      </c>
      <c r="D15" s="55">
        <v>17874.599999999999</v>
      </c>
      <c r="E15" s="55">
        <f>C15-D15</f>
        <v>7847.2000000000007</v>
      </c>
      <c r="F15" s="55">
        <f>F23+F25+F27+F30+F32+F34+F36+F38+F39+F40+F45+F43</f>
        <v>21088.1</v>
      </c>
      <c r="G15" s="55">
        <v>19751.2</v>
      </c>
      <c r="H15" s="55">
        <f>F15-G15</f>
        <v>1336.8999999999978</v>
      </c>
      <c r="I15" s="55">
        <f>I23+I25+I27+I30+I32+I34+I36+I38+I39+I40+I45+I43</f>
        <v>21088.1</v>
      </c>
      <c r="J15" s="55">
        <v>19751.2</v>
      </c>
      <c r="K15" s="55">
        <f>I15-J15</f>
        <v>1336.8999999999978</v>
      </c>
      <c r="L15" s="67">
        <f>C15+F15+I15</f>
        <v>67898</v>
      </c>
      <c r="M15" s="141" t="s">
        <v>7</v>
      </c>
      <c r="N15" s="158"/>
    </row>
    <row r="16" spans="1:20" ht="32.25" customHeight="1" x14ac:dyDescent="0.25">
      <c r="A16" s="156"/>
      <c r="B16" s="157"/>
      <c r="C16" s="55">
        <f>'Приложение к  пояснительной '!D12</f>
        <v>139772.69999999998</v>
      </c>
      <c r="D16" s="55">
        <v>43085.2</v>
      </c>
      <c r="E16" s="55">
        <f t="shared" ref="E16:E18" si="0">C16-D16</f>
        <v>96687.499999999985</v>
      </c>
      <c r="F16" s="55">
        <f>F24+F28+F31+F33+F35+F37+F44+F26+F42</f>
        <v>10086.799999999999</v>
      </c>
      <c r="G16" s="55">
        <v>7498.6</v>
      </c>
      <c r="H16" s="55">
        <f t="shared" ref="H16:H18" si="1">F16-G16</f>
        <v>2588.1999999999989</v>
      </c>
      <c r="I16" s="55">
        <f>I24+I28+I31+I33+I35+I37+I44+I26+I42</f>
        <v>10086.799999999999</v>
      </c>
      <c r="J16" s="55">
        <v>7498.6</v>
      </c>
      <c r="K16" s="55">
        <f t="shared" ref="K16:K18" si="2">I16-J16</f>
        <v>2588.1999999999989</v>
      </c>
      <c r="L16" s="67">
        <f>C16+F16+I16</f>
        <v>159946.29999999996</v>
      </c>
      <c r="M16" s="141" t="s">
        <v>8</v>
      </c>
      <c r="N16" s="158"/>
      <c r="P16" s="3"/>
      <c r="Q16" s="3"/>
      <c r="R16" s="3"/>
      <c r="S16" s="9"/>
      <c r="T16" s="3"/>
    </row>
    <row r="17" spans="1:23" ht="32.25" customHeight="1" x14ac:dyDescent="0.25">
      <c r="A17" s="156"/>
      <c r="B17" s="157"/>
      <c r="C17" s="55">
        <f>'Приложение к  пояснительной '!D13</f>
        <v>0</v>
      </c>
      <c r="D17" s="55">
        <v>0</v>
      </c>
      <c r="E17" s="55">
        <f t="shared" si="0"/>
        <v>0</v>
      </c>
      <c r="F17" s="55">
        <v>0</v>
      </c>
      <c r="G17" s="55">
        <v>0</v>
      </c>
      <c r="H17" s="55">
        <f t="shared" si="1"/>
        <v>0</v>
      </c>
      <c r="I17" s="55">
        <v>0</v>
      </c>
      <c r="J17" s="55">
        <v>0</v>
      </c>
      <c r="K17" s="55">
        <f t="shared" si="2"/>
        <v>0</v>
      </c>
      <c r="L17" s="67">
        <f>C17+F17+I17</f>
        <v>0</v>
      </c>
      <c r="M17" s="141" t="s">
        <v>9</v>
      </c>
      <c r="N17" s="158"/>
      <c r="Q17" s="3"/>
    </row>
    <row r="18" spans="1:23" ht="105.75" customHeight="1" x14ac:dyDescent="0.25">
      <c r="A18" s="18"/>
      <c r="B18" s="41" t="s">
        <v>37</v>
      </c>
      <c r="C18" s="55">
        <f>'Приложение к  пояснительной '!D14</f>
        <v>165494.49999999997</v>
      </c>
      <c r="D18" s="55">
        <f>D15+D16</f>
        <v>60959.799999999996</v>
      </c>
      <c r="E18" s="55">
        <f t="shared" si="0"/>
        <v>104534.69999999998</v>
      </c>
      <c r="F18" s="55">
        <f>F15+F16+F17</f>
        <v>31174.899999999998</v>
      </c>
      <c r="G18" s="55">
        <f>G15+G16+G17</f>
        <v>27249.800000000003</v>
      </c>
      <c r="H18" s="55">
        <f t="shared" si="1"/>
        <v>3925.0999999999949</v>
      </c>
      <c r="I18" s="55">
        <f>I15+I16+I17</f>
        <v>31174.899999999998</v>
      </c>
      <c r="J18" s="55">
        <f>J15+J16+J17</f>
        <v>27249.800000000003</v>
      </c>
      <c r="K18" s="55">
        <f t="shared" si="2"/>
        <v>3925.0999999999949</v>
      </c>
      <c r="L18" s="67">
        <f>I18+F18+C18</f>
        <v>227844.29999999996</v>
      </c>
      <c r="M18" s="141"/>
      <c r="N18" s="158"/>
      <c r="Q18" s="3"/>
    </row>
    <row r="19" spans="1:23" ht="24" customHeight="1" x14ac:dyDescent="0.25">
      <c r="A19" s="76"/>
      <c r="B19" s="41" t="s">
        <v>10</v>
      </c>
      <c r="C19" s="55">
        <f>'Приложение к  пояснительной '!D15</f>
        <v>0</v>
      </c>
      <c r="D19" s="145"/>
      <c r="E19" s="145"/>
      <c r="F19" s="145"/>
      <c r="G19" s="145"/>
      <c r="H19" s="145"/>
      <c r="I19" s="145"/>
      <c r="J19" s="145"/>
      <c r="K19" s="145"/>
      <c r="L19" s="146"/>
      <c r="M19" s="41"/>
      <c r="N19" s="158"/>
      <c r="Q19" s="3"/>
    </row>
    <row r="20" spans="1:23" ht="24" hidden="1" customHeight="1" x14ac:dyDescent="0.25">
      <c r="A20" s="76"/>
      <c r="B20" s="41"/>
      <c r="C20" s="55">
        <f>'Приложение к  пояснительной '!D16</f>
        <v>0</v>
      </c>
      <c r="D20" s="55"/>
      <c r="E20" s="55"/>
      <c r="F20" s="55">
        <f>SUM(F21:F45)</f>
        <v>31174.899999999998</v>
      </c>
      <c r="G20" s="55"/>
      <c r="H20" s="55"/>
      <c r="I20" s="55">
        <f>SUM(I21:I45)</f>
        <v>31174.899999999998</v>
      </c>
      <c r="J20" s="55"/>
      <c r="K20" s="55"/>
      <c r="L20" s="146"/>
      <c r="M20" s="41"/>
      <c r="N20" s="158"/>
      <c r="Q20" s="3"/>
    </row>
    <row r="21" spans="1:23" ht="78" hidden="1" customHeight="1" x14ac:dyDescent="0.25">
      <c r="A21" s="206" t="s">
        <v>11</v>
      </c>
      <c r="B21" s="157" t="s">
        <v>28</v>
      </c>
      <c r="C21" s="55">
        <f>'Приложение к  пояснительной '!D17</f>
        <v>0</v>
      </c>
      <c r="D21" s="55"/>
      <c r="E21" s="55"/>
      <c r="F21" s="55">
        <v>0</v>
      </c>
      <c r="G21" s="55"/>
      <c r="H21" s="55"/>
      <c r="I21" s="55">
        <v>0</v>
      </c>
      <c r="J21" s="55"/>
      <c r="K21" s="55"/>
      <c r="L21" s="67" t="e">
        <f>#REF!+#REF!+#REF!+#REF!+#REF!+#REF!+C21+F21+I21</f>
        <v>#REF!</v>
      </c>
      <c r="M21" s="141" t="s">
        <v>12</v>
      </c>
      <c r="N21" s="158"/>
      <c r="W21" s="3"/>
    </row>
    <row r="22" spans="1:23" ht="210.75" hidden="1" customHeight="1" x14ac:dyDescent="0.25">
      <c r="A22" s="206"/>
      <c r="B22" s="157"/>
      <c r="C22" s="55">
        <f>'Приложение к  пояснительной '!D18</f>
        <v>0</v>
      </c>
      <c r="D22" s="55"/>
      <c r="E22" s="55"/>
      <c r="F22" s="55">
        <v>0</v>
      </c>
      <c r="G22" s="55"/>
      <c r="H22" s="55"/>
      <c r="I22" s="55">
        <v>0</v>
      </c>
      <c r="J22" s="55"/>
      <c r="K22" s="55"/>
      <c r="L22" s="67" t="e">
        <f>#REF!+#REF!+#REF!+#REF!+#REF!+#REF!+C22+F22+I22</f>
        <v>#REF!</v>
      </c>
      <c r="M22" s="141" t="s">
        <v>8</v>
      </c>
      <c r="N22" s="158"/>
      <c r="Q22" s="3"/>
    </row>
    <row r="23" spans="1:23" ht="60.75" customHeight="1" x14ac:dyDescent="0.25">
      <c r="A23" s="206" t="s">
        <v>11</v>
      </c>
      <c r="B23" s="157" t="s">
        <v>67</v>
      </c>
      <c r="C23" s="55">
        <f>'Приложение к  пояснительной '!D19</f>
        <v>352.2</v>
      </c>
      <c r="D23" s="55">
        <v>352.2</v>
      </c>
      <c r="E23" s="55">
        <f>C23-D23</f>
        <v>0</v>
      </c>
      <c r="F23" s="55">
        <v>352.2</v>
      </c>
      <c r="G23" s="55"/>
      <c r="H23" s="55"/>
      <c r="I23" s="55">
        <v>352.2</v>
      </c>
      <c r="J23" s="55"/>
      <c r="K23" s="55"/>
      <c r="L23" s="67">
        <f t="shared" ref="L23:L51" si="3">C23+F23+I23</f>
        <v>1056.5999999999999</v>
      </c>
      <c r="M23" s="141" t="s">
        <v>12</v>
      </c>
      <c r="N23" s="158"/>
    </row>
    <row r="24" spans="1:23" ht="60.75" customHeight="1" x14ac:dyDescent="0.25">
      <c r="A24" s="207"/>
      <c r="B24" s="205"/>
      <c r="C24" s="55">
        <f>'Приложение к  пояснительной '!D20</f>
        <v>1761</v>
      </c>
      <c r="D24" s="55">
        <v>1056.5999999999999</v>
      </c>
      <c r="E24" s="55">
        <f>C24-D24</f>
        <v>704.40000000000009</v>
      </c>
      <c r="F24" s="55">
        <v>1761</v>
      </c>
      <c r="G24" s="55">
        <v>1056.5999999999999</v>
      </c>
      <c r="H24" s="55">
        <f>F24-G24</f>
        <v>704.40000000000009</v>
      </c>
      <c r="I24" s="55">
        <v>1761</v>
      </c>
      <c r="J24" s="55">
        <v>1056.5999999999999</v>
      </c>
      <c r="K24" s="55">
        <f>I24-J24</f>
        <v>704.40000000000009</v>
      </c>
      <c r="L24" s="67">
        <f t="shared" si="3"/>
        <v>5283</v>
      </c>
      <c r="M24" s="141" t="s">
        <v>8</v>
      </c>
      <c r="N24" s="158"/>
    </row>
    <row r="25" spans="1:23" ht="68.25" customHeight="1" x14ac:dyDescent="0.25">
      <c r="A25" s="206" t="s">
        <v>13</v>
      </c>
      <c r="B25" s="157" t="s">
        <v>47</v>
      </c>
      <c r="C25" s="55">
        <f>'Приложение к  пояснительной '!D21</f>
        <v>117.4</v>
      </c>
      <c r="D25" s="55"/>
      <c r="E25" s="55"/>
      <c r="F25" s="55">
        <v>117.4</v>
      </c>
      <c r="G25" s="55"/>
      <c r="H25" s="55"/>
      <c r="I25" s="55">
        <v>117.4</v>
      </c>
      <c r="J25" s="55"/>
      <c r="K25" s="55"/>
      <c r="L25" s="67">
        <f t="shared" si="3"/>
        <v>352.20000000000005</v>
      </c>
      <c r="M25" s="141" t="s">
        <v>12</v>
      </c>
      <c r="N25" s="158"/>
    </row>
    <row r="26" spans="1:23" ht="60" customHeight="1" x14ac:dyDescent="0.25">
      <c r="A26" s="207"/>
      <c r="B26" s="205"/>
      <c r="C26" s="55">
        <f>'Приложение к  пояснительной '!D22</f>
        <v>528.29999999999995</v>
      </c>
      <c r="D26" s="55">
        <v>352.2</v>
      </c>
      <c r="E26" s="55">
        <f>C26-D26</f>
        <v>176.09999999999997</v>
      </c>
      <c r="F26" s="55">
        <v>528.29999999999995</v>
      </c>
      <c r="G26" s="55">
        <v>352.2</v>
      </c>
      <c r="H26" s="55">
        <f>F26-G26</f>
        <v>176.09999999999997</v>
      </c>
      <c r="I26" s="55">
        <v>528.29999999999995</v>
      </c>
      <c r="J26" s="55">
        <v>352.2</v>
      </c>
      <c r="K26" s="55">
        <f>I26-J26</f>
        <v>176.09999999999997</v>
      </c>
      <c r="L26" s="67">
        <f t="shared" si="3"/>
        <v>1584.8999999999999</v>
      </c>
      <c r="M26" s="141" t="s">
        <v>8</v>
      </c>
      <c r="N26" s="158"/>
    </row>
    <row r="27" spans="1:23" ht="24" customHeight="1" x14ac:dyDescent="0.25">
      <c r="A27" s="206" t="s">
        <v>14</v>
      </c>
      <c r="B27" s="157" t="s">
        <v>88</v>
      </c>
      <c r="C27" s="55">
        <f>'Приложение к  пояснительной '!D23</f>
        <v>100</v>
      </c>
      <c r="D27" s="55">
        <v>5.7</v>
      </c>
      <c r="E27" s="55">
        <f>C27-D27</f>
        <v>94.3</v>
      </c>
      <c r="F27" s="55">
        <v>100</v>
      </c>
      <c r="G27" s="55">
        <v>5.7</v>
      </c>
      <c r="H27" s="55">
        <f>F27-G27</f>
        <v>94.3</v>
      </c>
      <c r="I27" s="55">
        <v>100</v>
      </c>
      <c r="J27" s="55">
        <v>5.7</v>
      </c>
      <c r="K27" s="55">
        <f>I27-J27</f>
        <v>94.3</v>
      </c>
      <c r="L27" s="67">
        <f t="shared" si="3"/>
        <v>300</v>
      </c>
      <c r="M27" s="141" t="s">
        <v>12</v>
      </c>
      <c r="N27" s="158"/>
    </row>
    <row r="28" spans="1:23" ht="24" customHeight="1" x14ac:dyDescent="0.25">
      <c r="A28" s="206"/>
      <c r="B28" s="157"/>
      <c r="C28" s="55">
        <f>'Приложение к  пояснительной '!D24</f>
        <v>2355</v>
      </c>
      <c r="D28" s="55">
        <v>2000</v>
      </c>
      <c r="E28" s="55">
        <f>C28-D28</f>
        <v>355</v>
      </c>
      <c r="F28" s="55">
        <v>2355</v>
      </c>
      <c r="G28" s="55">
        <v>2000</v>
      </c>
      <c r="H28" s="55">
        <f>F28-G28</f>
        <v>355</v>
      </c>
      <c r="I28" s="55">
        <v>2355</v>
      </c>
      <c r="J28" s="55">
        <v>2000</v>
      </c>
      <c r="K28" s="55">
        <f>I28-J28</f>
        <v>355</v>
      </c>
      <c r="L28" s="67">
        <f t="shared" si="3"/>
        <v>7065</v>
      </c>
      <c r="M28" s="141" t="s">
        <v>8</v>
      </c>
      <c r="N28" s="158"/>
    </row>
    <row r="29" spans="1:23" ht="48" x14ac:dyDescent="0.25">
      <c r="A29" s="207"/>
      <c r="B29" s="205"/>
      <c r="C29" s="55">
        <f>'Приложение к  пояснительной '!D25</f>
        <v>0</v>
      </c>
      <c r="D29" s="55"/>
      <c r="E29" s="55"/>
      <c r="F29" s="55">
        <v>0</v>
      </c>
      <c r="G29" s="55"/>
      <c r="H29" s="55"/>
      <c r="I29" s="55">
        <v>0</v>
      </c>
      <c r="J29" s="55"/>
      <c r="K29" s="55"/>
      <c r="L29" s="67">
        <f t="shared" si="3"/>
        <v>0</v>
      </c>
      <c r="M29" s="141" t="s">
        <v>9</v>
      </c>
      <c r="N29" s="158"/>
    </row>
    <row r="30" spans="1:23" ht="66.75" customHeight="1" x14ac:dyDescent="0.25">
      <c r="A30" s="207" t="s">
        <v>15</v>
      </c>
      <c r="B30" s="209" t="s">
        <v>80</v>
      </c>
      <c r="C30" s="55">
        <f>'Приложение к  пояснительной '!D26</f>
        <v>100</v>
      </c>
      <c r="D30" s="55">
        <v>7.7</v>
      </c>
      <c r="E30" s="55">
        <f t="shared" ref="E30:E39" si="4">C30-D30</f>
        <v>92.3</v>
      </c>
      <c r="F30" s="55">
        <v>100</v>
      </c>
      <c r="G30" s="55">
        <v>7.7</v>
      </c>
      <c r="H30" s="55">
        <f>F30-G30</f>
        <v>92.3</v>
      </c>
      <c r="I30" s="55">
        <v>100</v>
      </c>
      <c r="J30" s="55">
        <v>7.7</v>
      </c>
      <c r="K30" s="55">
        <f>I30-J30</f>
        <v>92.3</v>
      </c>
      <c r="L30" s="67">
        <f t="shared" si="3"/>
        <v>300</v>
      </c>
      <c r="M30" s="141" t="s">
        <v>12</v>
      </c>
      <c r="N30" s="158"/>
    </row>
    <row r="31" spans="1:23" ht="54.75" customHeight="1" x14ac:dyDescent="0.25">
      <c r="A31" s="208"/>
      <c r="B31" s="209"/>
      <c r="C31" s="55">
        <f>'Приложение к  пояснительной '!D27</f>
        <v>2584.5</v>
      </c>
      <c r="D31" s="55">
        <v>2504.9</v>
      </c>
      <c r="E31" s="55">
        <f t="shared" si="4"/>
        <v>79.599999999999909</v>
      </c>
      <c r="F31" s="55">
        <v>2584.5</v>
      </c>
      <c r="G31" s="55">
        <v>2504.9</v>
      </c>
      <c r="H31" s="55">
        <f>F31-G31</f>
        <v>79.599999999999909</v>
      </c>
      <c r="I31" s="55">
        <v>2584.5</v>
      </c>
      <c r="J31" s="55">
        <v>2504.9</v>
      </c>
      <c r="K31" s="55">
        <f>I31-J31</f>
        <v>79.599999999999909</v>
      </c>
      <c r="L31" s="67">
        <f t="shared" si="3"/>
        <v>7753.5</v>
      </c>
      <c r="M31" s="141" t="s">
        <v>8</v>
      </c>
      <c r="N31" s="158"/>
    </row>
    <row r="32" spans="1:23" ht="69" customHeight="1" x14ac:dyDescent="0.25">
      <c r="A32" s="207" t="s">
        <v>16</v>
      </c>
      <c r="B32" s="212" t="s">
        <v>39</v>
      </c>
      <c r="C32" s="55">
        <f>'Приложение к  пояснительной '!D28</f>
        <v>1796</v>
      </c>
      <c r="D32" s="55">
        <v>1143.7</v>
      </c>
      <c r="E32" s="55">
        <f t="shared" si="4"/>
        <v>652.29999999999995</v>
      </c>
      <c r="F32" s="55">
        <v>0</v>
      </c>
      <c r="G32" s="55">
        <v>3020.3</v>
      </c>
      <c r="H32" s="55">
        <f>F32-G32</f>
        <v>-3020.3</v>
      </c>
      <c r="I32" s="55">
        <v>0</v>
      </c>
      <c r="J32" s="55">
        <v>3020.3</v>
      </c>
      <c r="K32" s="55">
        <f>I32-J32</f>
        <v>-3020.3</v>
      </c>
      <c r="L32" s="67">
        <f t="shared" si="3"/>
        <v>1796</v>
      </c>
      <c r="M32" s="141" t="s">
        <v>12</v>
      </c>
      <c r="N32" s="158"/>
    </row>
    <row r="33" spans="1:16" ht="54" customHeight="1" x14ac:dyDescent="0.25">
      <c r="A33" s="208"/>
      <c r="B33" s="213"/>
      <c r="C33" s="55">
        <f>'Приложение к  пояснительной '!D29</f>
        <v>129685.9</v>
      </c>
      <c r="D33" s="55">
        <v>35586.6</v>
      </c>
      <c r="E33" s="55">
        <f t="shared" si="4"/>
        <v>94099.299999999988</v>
      </c>
      <c r="F33" s="55">
        <v>0</v>
      </c>
      <c r="G33" s="55"/>
      <c r="H33" s="55"/>
      <c r="I33" s="55">
        <v>0</v>
      </c>
      <c r="J33" s="55"/>
      <c r="K33" s="55"/>
      <c r="L33" s="67">
        <f t="shared" si="3"/>
        <v>129685.9</v>
      </c>
      <c r="M33" s="141" t="s">
        <v>8</v>
      </c>
      <c r="N33" s="158"/>
    </row>
    <row r="34" spans="1:16" ht="67.5" customHeight="1" x14ac:dyDescent="0.25">
      <c r="A34" s="207" t="s">
        <v>17</v>
      </c>
      <c r="B34" s="212" t="s">
        <v>77</v>
      </c>
      <c r="C34" s="55">
        <f>'Приложение к  пояснительной '!D30</f>
        <v>234.8</v>
      </c>
      <c r="D34" s="55">
        <v>68.7</v>
      </c>
      <c r="E34" s="55">
        <f>C34-D34</f>
        <v>166.10000000000002</v>
      </c>
      <c r="F34" s="55">
        <v>234.8</v>
      </c>
      <c r="G34" s="55">
        <v>68.7</v>
      </c>
      <c r="H34" s="55">
        <f t="shared" ref="H34:H45" si="5">F34-G34</f>
        <v>166.10000000000002</v>
      </c>
      <c r="I34" s="55">
        <v>234.8</v>
      </c>
      <c r="J34" s="55">
        <v>68.7</v>
      </c>
      <c r="K34" s="55">
        <f t="shared" ref="K34:K45" si="6">I34-J34</f>
        <v>166.10000000000002</v>
      </c>
      <c r="L34" s="67">
        <f t="shared" si="3"/>
        <v>704.40000000000009</v>
      </c>
      <c r="M34" s="141" t="s">
        <v>12</v>
      </c>
      <c r="N34" s="158"/>
    </row>
    <row r="35" spans="1:16" ht="48.75" customHeight="1" x14ac:dyDescent="0.25">
      <c r="A35" s="207"/>
      <c r="B35" s="212"/>
      <c r="C35" s="55">
        <f>'Приложение к  пояснительной '!D31</f>
        <v>1584.9</v>
      </c>
      <c r="D35" s="55">
        <v>704.5</v>
      </c>
      <c r="E35" s="55">
        <f>C35-D35</f>
        <v>880.40000000000009</v>
      </c>
      <c r="F35" s="55">
        <v>1584.9</v>
      </c>
      <c r="G35" s="55">
        <v>704.5</v>
      </c>
      <c r="H35" s="55">
        <f t="shared" si="5"/>
        <v>880.40000000000009</v>
      </c>
      <c r="I35" s="55">
        <v>1584.9</v>
      </c>
      <c r="J35" s="55">
        <v>704.5</v>
      </c>
      <c r="K35" s="55">
        <f t="shared" si="6"/>
        <v>880.40000000000009</v>
      </c>
      <c r="L35" s="67">
        <f t="shared" si="3"/>
        <v>4754.7000000000007</v>
      </c>
      <c r="M35" s="141" t="s">
        <v>8</v>
      </c>
      <c r="N35" s="158"/>
    </row>
    <row r="36" spans="1:16" ht="55.5" customHeight="1" x14ac:dyDescent="0.25">
      <c r="A36" s="207" t="s">
        <v>18</v>
      </c>
      <c r="B36" s="209" t="s">
        <v>78</v>
      </c>
      <c r="C36" s="55">
        <f>'Приложение к  пояснительной '!D32</f>
        <v>293.5</v>
      </c>
      <c r="D36" s="55">
        <v>85.9</v>
      </c>
      <c r="E36" s="55">
        <f t="shared" si="4"/>
        <v>207.6</v>
      </c>
      <c r="F36" s="55">
        <v>293.5</v>
      </c>
      <c r="G36" s="55">
        <v>85.9</v>
      </c>
      <c r="H36" s="55">
        <f t="shared" si="5"/>
        <v>207.6</v>
      </c>
      <c r="I36" s="55">
        <v>293.5</v>
      </c>
      <c r="J36" s="55">
        <v>85.9</v>
      </c>
      <c r="K36" s="55">
        <f t="shared" si="6"/>
        <v>207.6</v>
      </c>
      <c r="L36" s="67">
        <f t="shared" si="3"/>
        <v>880.5</v>
      </c>
      <c r="M36" s="141" t="s">
        <v>12</v>
      </c>
      <c r="N36" s="158"/>
    </row>
    <row r="37" spans="1:16" ht="63" customHeight="1" x14ac:dyDescent="0.25">
      <c r="A37" s="208"/>
      <c r="B37" s="205"/>
      <c r="C37" s="55">
        <f>'Приложение к  пояснительной '!D33</f>
        <v>880.5</v>
      </c>
      <c r="D37" s="55">
        <v>880.4</v>
      </c>
      <c r="E37" s="55">
        <f t="shared" si="4"/>
        <v>0.10000000000002274</v>
      </c>
      <c r="F37" s="55">
        <v>880.5</v>
      </c>
      <c r="G37" s="55">
        <v>880.4</v>
      </c>
      <c r="H37" s="55">
        <f t="shared" si="5"/>
        <v>0.10000000000002274</v>
      </c>
      <c r="I37" s="55">
        <v>880.5</v>
      </c>
      <c r="J37" s="55">
        <v>880.4</v>
      </c>
      <c r="K37" s="55">
        <f t="shared" si="6"/>
        <v>0.10000000000002274</v>
      </c>
      <c r="L37" s="67">
        <f t="shared" si="3"/>
        <v>2641.5</v>
      </c>
      <c r="M37" s="141" t="s">
        <v>8</v>
      </c>
      <c r="N37" s="158"/>
    </row>
    <row r="38" spans="1:16" ht="72" x14ac:dyDescent="0.25">
      <c r="A38" s="42" t="s">
        <v>19</v>
      </c>
      <c r="B38" s="24" t="s">
        <v>45</v>
      </c>
      <c r="C38" s="55">
        <f>'Приложение к  пояснительной '!D34</f>
        <v>2056.1</v>
      </c>
      <c r="D38" s="55">
        <v>1456</v>
      </c>
      <c r="E38" s="55">
        <f t="shared" si="4"/>
        <v>600.09999999999991</v>
      </c>
      <c r="F38" s="55">
        <v>2056.1</v>
      </c>
      <c r="G38" s="55">
        <v>1456</v>
      </c>
      <c r="H38" s="55">
        <f t="shared" si="5"/>
        <v>600.09999999999991</v>
      </c>
      <c r="I38" s="55">
        <v>2056.1</v>
      </c>
      <c r="J38" s="55">
        <v>1456</v>
      </c>
      <c r="K38" s="55">
        <f t="shared" si="6"/>
        <v>600.09999999999991</v>
      </c>
      <c r="L38" s="67">
        <f t="shared" si="3"/>
        <v>6168.2999999999993</v>
      </c>
      <c r="M38" s="141" t="s">
        <v>12</v>
      </c>
      <c r="N38" s="158"/>
    </row>
    <row r="39" spans="1:16" ht="72" x14ac:dyDescent="0.25">
      <c r="A39" s="42" t="s">
        <v>27</v>
      </c>
      <c r="B39" s="24" t="s">
        <v>41</v>
      </c>
      <c r="C39" s="55">
        <f>'Приложение к  пояснительной '!D35</f>
        <v>7546</v>
      </c>
      <c r="D39" s="55">
        <v>6999.2</v>
      </c>
      <c r="E39" s="55">
        <f t="shared" si="4"/>
        <v>546.80000000000018</v>
      </c>
      <c r="F39" s="55">
        <v>8452.5</v>
      </c>
      <c r="G39" s="55">
        <v>6999.2</v>
      </c>
      <c r="H39" s="55">
        <f t="shared" si="5"/>
        <v>1453.3000000000002</v>
      </c>
      <c r="I39" s="55">
        <v>8452.5</v>
      </c>
      <c r="J39" s="55">
        <v>6999.2</v>
      </c>
      <c r="K39" s="55">
        <f t="shared" si="6"/>
        <v>1453.3000000000002</v>
      </c>
      <c r="L39" s="67">
        <f t="shared" si="3"/>
        <v>24451</v>
      </c>
      <c r="M39" s="141" t="s">
        <v>12</v>
      </c>
      <c r="N39" s="158"/>
    </row>
    <row r="40" spans="1:16" ht="51" customHeight="1" x14ac:dyDescent="0.25">
      <c r="A40" s="42" t="s">
        <v>29</v>
      </c>
      <c r="B40" s="24" t="s">
        <v>44</v>
      </c>
      <c r="C40" s="55">
        <f>'Приложение к  пояснительной '!D36</f>
        <v>3000</v>
      </c>
      <c r="D40" s="55"/>
      <c r="E40" s="55"/>
      <c r="F40" s="55">
        <v>6000</v>
      </c>
      <c r="G40" s="55">
        <v>3000</v>
      </c>
      <c r="H40" s="55">
        <f t="shared" si="5"/>
        <v>3000</v>
      </c>
      <c r="I40" s="55">
        <v>6000</v>
      </c>
      <c r="J40" s="55">
        <v>3000</v>
      </c>
      <c r="K40" s="55">
        <f t="shared" si="6"/>
        <v>3000</v>
      </c>
      <c r="L40" s="67">
        <f t="shared" si="3"/>
        <v>15000</v>
      </c>
      <c r="M40" s="141" t="s">
        <v>12</v>
      </c>
      <c r="N40" s="158"/>
    </row>
    <row r="41" spans="1:16" ht="102" customHeight="1" x14ac:dyDescent="0.25">
      <c r="A41" s="42" t="s">
        <v>30</v>
      </c>
      <c r="B41" s="24" t="s">
        <v>42</v>
      </c>
      <c r="C41" s="55">
        <f>'Приложение к  пояснительной '!D37</f>
        <v>493</v>
      </c>
      <c r="D41" s="55"/>
      <c r="E41" s="55"/>
      <c r="F41" s="55">
        <v>0</v>
      </c>
      <c r="G41" s="55"/>
      <c r="H41" s="55"/>
      <c r="I41" s="55">
        <v>0</v>
      </c>
      <c r="J41" s="55"/>
      <c r="K41" s="55"/>
      <c r="L41" s="67">
        <f t="shared" si="3"/>
        <v>493</v>
      </c>
      <c r="M41" s="141" t="s">
        <v>12</v>
      </c>
      <c r="N41" s="158"/>
    </row>
    <row r="42" spans="1:16" ht="141" customHeight="1" x14ac:dyDescent="0.25">
      <c r="A42" s="42" t="s">
        <v>33</v>
      </c>
      <c r="B42" s="24" t="s">
        <v>68</v>
      </c>
      <c r="C42" s="55">
        <f>'Приложение к  пояснительной '!D38</f>
        <v>70</v>
      </c>
      <c r="D42" s="55">
        <v>0</v>
      </c>
      <c r="E42" s="55">
        <f t="shared" ref="E42:E48" si="7">C42-D42</f>
        <v>70</v>
      </c>
      <c r="F42" s="55">
        <v>70</v>
      </c>
      <c r="G42" s="55">
        <v>0</v>
      </c>
      <c r="H42" s="55">
        <f t="shared" si="5"/>
        <v>70</v>
      </c>
      <c r="I42" s="55">
        <v>70</v>
      </c>
      <c r="J42" s="55">
        <v>0</v>
      </c>
      <c r="K42" s="55">
        <f t="shared" si="6"/>
        <v>70</v>
      </c>
      <c r="L42" s="67">
        <f t="shared" si="3"/>
        <v>210</v>
      </c>
      <c r="M42" s="141" t="s">
        <v>64</v>
      </c>
      <c r="N42" s="158"/>
    </row>
    <row r="43" spans="1:16" ht="38.25" customHeight="1" x14ac:dyDescent="0.25">
      <c r="A43" s="207" t="s">
        <v>40</v>
      </c>
      <c r="B43" s="209" t="s">
        <v>66</v>
      </c>
      <c r="C43" s="55">
        <f>'Приложение к  пояснительной '!D39</f>
        <v>10</v>
      </c>
      <c r="D43" s="55">
        <v>0</v>
      </c>
      <c r="E43" s="55">
        <f t="shared" si="7"/>
        <v>10</v>
      </c>
      <c r="F43" s="55">
        <v>10</v>
      </c>
      <c r="G43" s="55">
        <v>0</v>
      </c>
      <c r="H43" s="55">
        <f t="shared" si="5"/>
        <v>10</v>
      </c>
      <c r="I43" s="55">
        <v>10</v>
      </c>
      <c r="J43" s="55">
        <v>0</v>
      </c>
      <c r="K43" s="55">
        <f t="shared" si="6"/>
        <v>10</v>
      </c>
      <c r="L43" s="67">
        <f t="shared" si="3"/>
        <v>30</v>
      </c>
      <c r="M43" s="141" t="s">
        <v>12</v>
      </c>
      <c r="N43" s="158"/>
    </row>
    <row r="44" spans="1:16" ht="38.25" customHeight="1" x14ac:dyDescent="0.25">
      <c r="A44" s="214"/>
      <c r="B44" s="215"/>
      <c r="C44" s="55">
        <f>'Приложение к  пояснительной '!D40</f>
        <v>322.60000000000002</v>
      </c>
      <c r="D44" s="55">
        <v>0</v>
      </c>
      <c r="E44" s="55">
        <f t="shared" si="7"/>
        <v>322.60000000000002</v>
      </c>
      <c r="F44" s="55">
        <v>322.60000000000002</v>
      </c>
      <c r="G44" s="55">
        <v>0</v>
      </c>
      <c r="H44" s="55">
        <f t="shared" si="5"/>
        <v>322.60000000000002</v>
      </c>
      <c r="I44" s="55">
        <v>322.60000000000002</v>
      </c>
      <c r="J44" s="55">
        <v>0</v>
      </c>
      <c r="K44" s="55">
        <f t="shared" si="6"/>
        <v>322.60000000000002</v>
      </c>
      <c r="L44" s="67">
        <f t="shared" si="3"/>
        <v>967.80000000000007</v>
      </c>
      <c r="M44" s="141" t="s">
        <v>64</v>
      </c>
      <c r="N44" s="158"/>
    </row>
    <row r="45" spans="1:16" ht="72" x14ac:dyDescent="0.25">
      <c r="A45" s="43" t="s">
        <v>106</v>
      </c>
      <c r="B45" s="24" t="s">
        <v>43</v>
      </c>
      <c r="C45" s="55">
        <f>'Приложение к  пояснительной '!D41</f>
        <v>3371.6</v>
      </c>
      <c r="D45" s="55">
        <v>3411.6</v>
      </c>
      <c r="E45" s="55">
        <f t="shared" si="7"/>
        <v>-40</v>
      </c>
      <c r="F45" s="55">
        <v>3371.6</v>
      </c>
      <c r="G45" s="55">
        <v>3411.6</v>
      </c>
      <c r="H45" s="55">
        <f t="shared" si="5"/>
        <v>-40</v>
      </c>
      <c r="I45" s="55">
        <v>3371.6</v>
      </c>
      <c r="J45" s="55">
        <v>3411.6</v>
      </c>
      <c r="K45" s="55">
        <f t="shared" si="6"/>
        <v>-40</v>
      </c>
      <c r="L45" s="67">
        <f t="shared" si="3"/>
        <v>10114.799999999999</v>
      </c>
      <c r="M45" s="141" t="s">
        <v>12</v>
      </c>
      <c r="N45" s="158"/>
    </row>
    <row r="46" spans="1:16" ht="120" x14ac:dyDescent="0.25">
      <c r="A46" s="43" t="s">
        <v>113</v>
      </c>
      <c r="B46" s="24" t="s">
        <v>95</v>
      </c>
      <c r="C46" s="55">
        <f>'Приложение к  пояснительной '!D42</f>
        <v>5684.4</v>
      </c>
      <c r="D46" s="55"/>
      <c r="E46" s="55"/>
      <c r="F46" s="55">
        <v>0</v>
      </c>
      <c r="G46" s="55"/>
      <c r="H46" s="55"/>
      <c r="I46" s="55">
        <v>0</v>
      </c>
      <c r="J46" s="55"/>
      <c r="K46" s="55"/>
      <c r="L46" s="67">
        <f t="shared" si="3"/>
        <v>5684.4</v>
      </c>
      <c r="M46" s="141" t="s">
        <v>12</v>
      </c>
      <c r="N46" s="158"/>
    </row>
    <row r="47" spans="1:16" ht="96" x14ac:dyDescent="0.25">
      <c r="A47" s="43" t="s">
        <v>114</v>
      </c>
      <c r="B47" s="24" t="s">
        <v>105</v>
      </c>
      <c r="C47" s="55">
        <f>'Приложение к  пояснительной '!D43</f>
        <v>566.79999999999995</v>
      </c>
      <c r="D47" s="55"/>
      <c r="E47" s="55"/>
      <c r="F47" s="55">
        <v>0</v>
      </c>
      <c r="G47" s="55"/>
      <c r="H47" s="55"/>
      <c r="I47" s="55">
        <v>0</v>
      </c>
      <c r="J47" s="55"/>
      <c r="K47" s="55"/>
      <c r="L47" s="67">
        <f t="shared" si="3"/>
        <v>566.79999999999995</v>
      </c>
      <c r="M47" s="141" t="s">
        <v>12</v>
      </c>
      <c r="N47" s="158"/>
    </row>
    <row r="48" spans="1:16" ht="24" x14ac:dyDescent="0.25">
      <c r="A48" s="218">
        <v>2</v>
      </c>
      <c r="B48" s="209" t="s">
        <v>32</v>
      </c>
      <c r="C48" s="55">
        <f>'Приложение к  пояснительной '!D44</f>
        <v>560</v>
      </c>
      <c r="D48" s="55">
        <f t="shared" ref="D48:D50" si="8">D52+D56</f>
        <v>10.8</v>
      </c>
      <c r="E48" s="55">
        <f t="shared" si="7"/>
        <v>549.20000000000005</v>
      </c>
      <c r="F48" s="55">
        <f t="shared" ref="F48:G50" si="9">F52+F56</f>
        <v>562</v>
      </c>
      <c r="G48" s="55">
        <f t="shared" si="9"/>
        <v>12.2</v>
      </c>
      <c r="H48" s="55">
        <f>F48-G48</f>
        <v>549.79999999999995</v>
      </c>
      <c r="I48" s="55">
        <f t="shared" ref="I48:J50" si="10">I52+I56</f>
        <v>0</v>
      </c>
      <c r="J48" s="55">
        <f t="shared" si="10"/>
        <v>12.2</v>
      </c>
      <c r="K48" s="55">
        <f>I48-J48</f>
        <v>-12.2</v>
      </c>
      <c r="L48" s="67">
        <f t="shared" si="3"/>
        <v>1122</v>
      </c>
      <c r="M48" s="141" t="s">
        <v>12</v>
      </c>
      <c r="N48" s="158"/>
      <c r="P48" s="3"/>
    </row>
    <row r="49" spans="1:16" ht="24" x14ac:dyDescent="0.25">
      <c r="A49" s="218"/>
      <c r="B49" s="209"/>
      <c r="C49" s="55">
        <f>'Приложение к  пояснительной '!D45</f>
        <v>1016.4000000000001</v>
      </c>
      <c r="D49" s="55">
        <f t="shared" si="8"/>
        <v>698.5</v>
      </c>
      <c r="E49" s="55">
        <f t="shared" ref="E49:E51" si="11">C49-D49</f>
        <v>317.90000000000009</v>
      </c>
      <c r="F49" s="55">
        <v>1061.9000000000001</v>
      </c>
      <c r="G49" s="55">
        <f t="shared" si="9"/>
        <v>811.6</v>
      </c>
      <c r="H49" s="55">
        <f t="shared" ref="H49:H51" si="12">F49-G49</f>
        <v>250.30000000000007</v>
      </c>
      <c r="I49" s="55">
        <f t="shared" si="10"/>
        <v>0</v>
      </c>
      <c r="J49" s="55">
        <f t="shared" si="10"/>
        <v>811.6</v>
      </c>
      <c r="K49" s="55">
        <f t="shared" ref="K49:K51" si="13">I49-J49</f>
        <v>-811.6</v>
      </c>
      <c r="L49" s="67">
        <f t="shared" si="3"/>
        <v>2078.3000000000002</v>
      </c>
      <c r="M49" s="141" t="s">
        <v>8</v>
      </c>
      <c r="N49" s="158"/>
      <c r="P49" s="3"/>
    </row>
    <row r="50" spans="1:16" ht="48" x14ac:dyDescent="0.25">
      <c r="A50" s="218"/>
      <c r="B50" s="209"/>
      <c r="C50" s="55">
        <f>'Приложение к  пояснительной '!D46</f>
        <v>6692.4</v>
      </c>
      <c r="D50" s="55">
        <f t="shared" si="8"/>
        <v>2627.5</v>
      </c>
      <c r="E50" s="55">
        <f t="shared" si="11"/>
        <v>4064.8999999999996</v>
      </c>
      <c r="F50" s="55">
        <v>6973.8</v>
      </c>
      <c r="G50" s="55">
        <f t="shared" si="9"/>
        <v>3053.1</v>
      </c>
      <c r="H50" s="55">
        <f t="shared" si="12"/>
        <v>3920.7000000000003</v>
      </c>
      <c r="I50" s="55">
        <f t="shared" si="10"/>
        <v>0</v>
      </c>
      <c r="J50" s="55">
        <f t="shared" si="10"/>
        <v>3053.1</v>
      </c>
      <c r="K50" s="55">
        <f t="shared" si="13"/>
        <v>-3053.1</v>
      </c>
      <c r="L50" s="67">
        <f t="shared" si="3"/>
        <v>13666.2</v>
      </c>
      <c r="M50" s="141" t="s">
        <v>9</v>
      </c>
      <c r="N50" s="158"/>
      <c r="P50" s="3"/>
    </row>
    <row r="51" spans="1:16" s="2" customFormat="1" ht="205.5" customHeight="1" x14ac:dyDescent="0.25">
      <c r="A51" s="44"/>
      <c r="B51" s="24" t="s">
        <v>38</v>
      </c>
      <c r="C51" s="55">
        <f>'Приложение к  пояснительной '!D47</f>
        <v>8268.7999999999993</v>
      </c>
      <c r="D51" s="55">
        <f>D48+D49+D50</f>
        <v>3336.8</v>
      </c>
      <c r="E51" s="55">
        <f t="shared" si="11"/>
        <v>4931.9999999999991</v>
      </c>
      <c r="F51" s="55">
        <f t="shared" ref="F51:G51" si="14">F48+F49+F50</f>
        <v>8597.7000000000007</v>
      </c>
      <c r="G51" s="55">
        <f t="shared" si="14"/>
        <v>3876.9</v>
      </c>
      <c r="H51" s="55">
        <f t="shared" si="12"/>
        <v>4720.8000000000011</v>
      </c>
      <c r="I51" s="55">
        <f t="shared" ref="I51:J51" si="15">I48+I49+I50</f>
        <v>0</v>
      </c>
      <c r="J51" s="55">
        <f t="shared" si="15"/>
        <v>3876.9</v>
      </c>
      <c r="K51" s="55">
        <f t="shared" si="13"/>
        <v>-3876.9</v>
      </c>
      <c r="L51" s="67">
        <f t="shared" si="3"/>
        <v>16866.5</v>
      </c>
      <c r="M51" s="141"/>
      <c r="N51" s="158"/>
      <c r="P51" s="10"/>
    </row>
    <row r="52" spans="1:16" ht="72.75" customHeight="1" x14ac:dyDescent="0.25">
      <c r="A52" s="207" t="s">
        <v>48</v>
      </c>
      <c r="B52" s="216" t="s">
        <v>61</v>
      </c>
      <c r="C52" s="55">
        <f>'Приложение к  пояснительной '!D48</f>
        <v>500</v>
      </c>
      <c r="D52" s="55">
        <v>10.8</v>
      </c>
      <c r="E52" s="55">
        <f>C52-D52</f>
        <v>489.2</v>
      </c>
      <c r="F52" s="55">
        <v>500</v>
      </c>
      <c r="G52" s="55">
        <v>12.2</v>
      </c>
      <c r="H52" s="55">
        <f>F52-G52</f>
        <v>487.8</v>
      </c>
      <c r="I52" s="55">
        <v>0</v>
      </c>
      <c r="J52" s="55">
        <v>12.2</v>
      </c>
      <c r="K52" s="55">
        <f>I52-J52</f>
        <v>-12.2</v>
      </c>
      <c r="L52" s="67">
        <f t="shared" ref="L52:L65" si="16">C52+F52+I52</f>
        <v>1000</v>
      </c>
      <c r="M52" s="141" t="s">
        <v>12</v>
      </c>
      <c r="N52" s="158"/>
    </row>
    <row r="53" spans="1:16" ht="39" customHeight="1" x14ac:dyDescent="0.25">
      <c r="A53" s="208"/>
      <c r="B53" s="217"/>
      <c r="C53" s="55">
        <f>'Приложение к  пояснительной '!D49</f>
        <v>874.6</v>
      </c>
      <c r="D53" s="55">
        <v>698.5</v>
      </c>
      <c r="E53" s="55">
        <f t="shared" ref="E53:E54" si="17">C53-D53</f>
        <v>176.10000000000002</v>
      </c>
      <c r="F53" s="55">
        <v>914.7</v>
      </c>
      <c r="G53" s="55">
        <v>811.6</v>
      </c>
      <c r="H53" s="55">
        <f t="shared" ref="H53:H54" si="18">F53-G53</f>
        <v>103.10000000000002</v>
      </c>
      <c r="I53" s="55">
        <v>0</v>
      </c>
      <c r="J53" s="55">
        <v>811.6</v>
      </c>
      <c r="K53" s="55">
        <f t="shared" ref="K53:K54" si="19">I53-J53</f>
        <v>-811.6</v>
      </c>
      <c r="L53" s="67">
        <f t="shared" si="16"/>
        <v>1789.3000000000002</v>
      </c>
      <c r="M53" s="141" t="s">
        <v>8</v>
      </c>
      <c r="N53" s="158"/>
    </row>
    <row r="54" spans="1:16" ht="39" customHeight="1" x14ac:dyDescent="0.25">
      <c r="A54" s="208"/>
      <c r="B54" s="217"/>
      <c r="C54" s="55">
        <f>'Приложение к  пояснительной '!D50</f>
        <v>3290.2</v>
      </c>
      <c r="D54" s="55">
        <v>2627.5</v>
      </c>
      <c r="E54" s="55">
        <f t="shared" si="17"/>
        <v>662.69999999999982</v>
      </c>
      <c r="F54" s="55">
        <v>3440.8</v>
      </c>
      <c r="G54" s="55">
        <v>3053.1</v>
      </c>
      <c r="H54" s="55">
        <f t="shared" si="18"/>
        <v>387.70000000000027</v>
      </c>
      <c r="I54" s="55">
        <v>0</v>
      </c>
      <c r="J54" s="55">
        <v>3053.1</v>
      </c>
      <c r="K54" s="55">
        <f t="shared" si="19"/>
        <v>-3053.1</v>
      </c>
      <c r="L54" s="67">
        <f t="shared" si="16"/>
        <v>6731</v>
      </c>
      <c r="M54" s="141" t="s">
        <v>9</v>
      </c>
      <c r="N54" s="158"/>
    </row>
    <row r="55" spans="1:16" ht="92.25" customHeight="1" x14ac:dyDescent="0.25">
      <c r="A55" s="147"/>
      <c r="B55" s="24" t="s">
        <v>62</v>
      </c>
      <c r="C55" s="55">
        <f>'Приложение к  пояснительной '!D51</f>
        <v>4664.7999999999993</v>
      </c>
      <c r="D55" s="55">
        <f t="shared" ref="D55:K55" si="20">D52+D53+D54</f>
        <v>3336.8</v>
      </c>
      <c r="E55" s="55">
        <f t="shared" si="20"/>
        <v>1327.9999999999998</v>
      </c>
      <c r="F55" s="55">
        <f t="shared" si="20"/>
        <v>4855.5</v>
      </c>
      <c r="G55" s="55">
        <f t="shared" si="20"/>
        <v>3876.9</v>
      </c>
      <c r="H55" s="55">
        <f t="shared" si="20"/>
        <v>978.60000000000036</v>
      </c>
      <c r="I55" s="55">
        <f t="shared" si="20"/>
        <v>0</v>
      </c>
      <c r="J55" s="55">
        <f t="shared" si="20"/>
        <v>3876.9</v>
      </c>
      <c r="K55" s="55">
        <f t="shared" si="20"/>
        <v>-3876.9</v>
      </c>
      <c r="L55" s="67">
        <f t="shared" si="16"/>
        <v>9520.2999999999993</v>
      </c>
      <c r="M55" s="141"/>
      <c r="N55" s="158"/>
    </row>
    <row r="56" spans="1:16" ht="87.75" customHeight="1" x14ac:dyDescent="0.25">
      <c r="A56" s="207" t="s">
        <v>63</v>
      </c>
      <c r="B56" s="209" t="s">
        <v>65</v>
      </c>
      <c r="C56" s="55">
        <f>'Приложение к  пояснительной '!D52</f>
        <v>60</v>
      </c>
      <c r="D56" s="55">
        <v>0</v>
      </c>
      <c r="E56" s="55">
        <f>C56-D56</f>
        <v>60</v>
      </c>
      <c r="F56" s="55">
        <v>62</v>
      </c>
      <c r="G56" s="55">
        <v>0</v>
      </c>
      <c r="H56" s="55">
        <f>F56-G56</f>
        <v>62</v>
      </c>
      <c r="I56" s="55">
        <v>0</v>
      </c>
      <c r="J56" s="55">
        <v>0</v>
      </c>
      <c r="K56" s="55">
        <f>I56-J56</f>
        <v>0</v>
      </c>
      <c r="L56" s="67">
        <f t="shared" si="16"/>
        <v>122</v>
      </c>
      <c r="M56" s="141" t="s">
        <v>12</v>
      </c>
      <c r="N56" s="158"/>
    </row>
    <row r="57" spans="1:16" ht="41.25" customHeight="1" x14ac:dyDescent="0.25">
      <c r="A57" s="208"/>
      <c r="B57" s="209"/>
      <c r="C57" s="55">
        <f>'Приложение к  пояснительной '!D53</f>
        <v>141.80000000000001</v>
      </c>
      <c r="D57" s="55">
        <v>0</v>
      </c>
      <c r="E57" s="55">
        <f>C57-D57</f>
        <v>141.80000000000001</v>
      </c>
      <c r="F57" s="55">
        <v>147.19999999999999</v>
      </c>
      <c r="G57" s="55">
        <v>0</v>
      </c>
      <c r="H57" s="55">
        <f>F57-G57</f>
        <v>147.19999999999999</v>
      </c>
      <c r="I57" s="55">
        <v>0</v>
      </c>
      <c r="J57" s="55">
        <v>0</v>
      </c>
      <c r="K57" s="55">
        <f t="shared" ref="K57:K58" si="21">I57-J57</f>
        <v>0</v>
      </c>
      <c r="L57" s="67">
        <f t="shared" si="16"/>
        <v>289</v>
      </c>
      <c r="M57" s="141" t="s">
        <v>8</v>
      </c>
      <c r="N57" s="158"/>
    </row>
    <row r="58" spans="1:16" ht="90.75" customHeight="1" x14ac:dyDescent="0.25">
      <c r="A58" s="208"/>
      <c r="B58" s="209"/>
      <c r="C58" s="55">
        <f>'Приложение к  пояснительной '!D54</f>
        <v>3402.2</v>
      </c>
      <c r="D58" s="55"/>
      <c r="E58" s="55"/>
      <c r="F58" s="55">
        <v>3533</v>
      </c>
      <c r="G58" s="55"/>
      <c r="H58" s="55"/>
      <c r="I58" s="55">
        <v>0</v>
      </c>
      <c r="J58" s="55">
        <v>0</v>
      </c>
      <c r="K58" s="55">
        <f t="shared" si="21"/>
        <v>0</v>
      </c>
      <c r="L58" s="67">
        <f t="shared" si="16"/>
        <v>6935.2</v>
      </c>
      <c r="M58" s="141" t="s">
        <v>9</v>
      </c>
      <c r="N58" s="158"/>
    </row>
    <row r="59" spans="1:16" ht="237" customHeight="1" x14ac:dyDescent="0.25">
      <c r="A59" s="147"/>
      <c r="B59" s="148" t="s">
        <v>71</v>
      </c>
      <c r="C59" s="55">
        <f>'Приложение к  пояснительной '!D55</f>
        <v>3604</v>
      </c>
      <c r="D59" s="58">
        <f t="shared" ref="D59:K59" si="22">D56+D57+D58</f>
        <v>0</v>
      </c>
      <c r="E59" s="58">
        <f t="shared" si="22"/>
        <v>201.8</v>
      </c>
      <c r="F59" s="58">
        <f t="shared" si="22"/>
        <v>3742.2</v>
      </c>
      <c r="G59" s="58">
        <f t="shared" si="22"/>
        <v>0</v>
      </c>
      <c r="H59" s="58">
        <f t="shared" si="22"/>
        <v>209.2</v>
      </c>
      <c r="I59" s="58">
        <f t="shared" si="22"/>
        <v>0</v>
      </c>
      <c r="J59" s="58">
        <f t="shared" si="22"/>
        <v>0</v>
      </c>
      <c r="K59" s="58">
        <f t="shared" si="22"/>
        <v>0</v>
      </c>
      <c r="L59" s="67">
        <f t="shared" si="16"/>
        <v>7346.2</v>
      </c>
      <c r="M59" s="141"/>
      <c r="N59" s="158"/>
    </row>
    <row r="60" spans="1:16" ht="90.75" customHeight="1" x14ac:dyDescent="0.25">
      <c r="A60" s="76">
        <v>3</v>
      </c>
      <c r="B60" s="41" t="s">
        <v>53</v>
      </c>
      <c r="C60" s="55">
        <f>'Приложение к  пояснительной '!D56</f>
        <v>7137.3</v>
      </c>
      <c r="D60" s="58">
        <v>5613.4</v>
      </c>
      <c r="E60" s="58">
        <f>C60-D60</f>
        <v>1523.9000000000005</v>
      </c>
      <c r="F60" s="58">
        <v>6849.6</v>
      </c>
      <c r="G60" s="58">
        <v>5613.4</v>
      </c>
      <c r="H60" s="58">
        <f>F60-G60</f>
        <v>1236.2000000000007</v>
      </c>
      <c r="I60" s="58">
        <v>6849.6</v>
      </c>
      <c r="J60" s="58">
        <v>5613.4</v>
      </c>
      <c r="K60" s="58">
        <f>I60-J60</f>
        <v>1236.2000000000007</v>
      </c>
      <c r="L60" s="67">
        <f t="shared" si="16"/>
        <v>20836.5</v>
      </c>
      <c r="M60" s="141" t="s">
        <v>12</v>
      </c>
      <c r="N60" s="158"/>
    </row>
    <row r="61" spans="1:16" ht="90.75" customHeight="1" x14ac:dyDescent="0.25">
      <c r="A61" s="156">
        <v>4</v>
      </c>
      <c r="B61" s="41" t="s">
        <v>93</v>
      </c>
      <c r="C61" s="55">
        <f>'Приложение к  пояснительной '!D57</f>
        <v>40000</v>
      </c>
      <c r="D61" s="58"/>
      <c r="E61" s="58"/>
      <c r="F61" s="58"/>
      <c r="G61" s="58"/>
      <c r="H61" s="58"/>
      <c r="I61" s="58"/>
      <c r="J61" s="58"/>
      <c r="K61" s="58"/>
      <c r="L61" s="67">
        <f t="shared" si="16"/>
        <v>40000</v>
      </c>
      <c r="M61" s="141"/>
      <c r="N61" s="141"/>
    </row>
    <row r="62" spans="1:16" ht="121.5" customHeight="1" x14ac:dyDescent="0.25">
      <c r="A62" s="214"/>
      <c r="B62" s="157" t="s">
        <v>94</v>
      </c>
      <c r="C62" s="55">
        <f>'Приложение к  пояснительной '!D58</f>
        <v>40</v>
      </c>
      <c r="D62" s="58"/>
      <c r="E62" s="58"/>
      <c r="F62" s="58">
        <v>0</v>
      </c>
      <c r="G62" s="58"/>
      <c r="H62" s="58"/>
      <c r="I62" s="58">
        <v>0</v>
      </c>
      <c r="J62" s="58"/>
      <c r="K62" s="58"/>
      <c r="L62" s="67">
        <f t="shared" si="16"/>
        <v>40</v>
      </c>
      <c r="M62" s="141" t="str">
        <f>M60</f>
        <v>Бюджет ЗГО</v>
      </c>
      <c r="N62" s="141"/>
    </row>
    <row r="63" spans="1:16" ht="103.5" customHeight="1" x14ac:dyDescent="0.25">
      <c r="A63" s="214"/>
      <c r="B63" s="215"/>
      <c r="C63" s="55">
        <f>'Приложение к  пояснительной '!D59</f>
        <v>39960</v>
      </c>
      <c r="D63" s="58"/>
      <c r="E63" s="58"/>
      <c r="F63" s="58">
        <v>0</v>
      </c>
      <c r="G63" s="58"/>
      <c r="H63" s="58"/>
      <c r="I63" s="58">
        <v>0</v>
      </c>
      <c r="J63" s="58"/>
      <c r="K63" s="58"/>
      <c r="L63" s="67">
        <f t="shared" si="16"/>
        <v>39960</v>
      </c>
      <c r="M63" s="141" t="str">
        <f>M57</f>
        <v>Областной бюджет</v>
      </c>
      <c r="N63" s="141"/>
    </row>
    <row r="64" spans="1:16" ht="103.5" customHeight="1" x14ac:dyDescent="0.25">
      <c r="A64" s="156">
        <v>5</v>
      </c>
      <c r="B64" s="24" t="s">
        <v>117</v>
      </c>
      <c r="C64" s="55">
        <f>C65</f>
        <v>694</v>
      </c>
      <c r="D64" s="55">
        <f t="shared" ref="D64:L64" si="23">D65</f>
        <v>0</v>
      </c>
      <c r="E64" s="55">
        <f t="shared" si="23"/>
        <v>0</v>
      </c>
      <c r="F64" s="55">
        <f t="shared" si="23"/>
        <v>0</v>
      </c>
      <c r="G64" s="55">
        <f t="shared" si="23"/>
        <v>0</v>
      </c>
      <c r="H64" s="55">
        <f t="shared" si="23"/>
        <v>0</v>
      </c>
      <c r="I64" s="55">
        <f t="shared" si="23"/>
        <v>0</v>
      </c>
      <c r="J64" s="55">
        <f t="shared" si="23"/>
        <v>0</v>
      </c>
      <c r="K64" s="55">
        <f t="shared" si="23"/>
        <v>0</v>
      </c>
      <c r="L64" s="55">
        <f t="shared" si="23"/>
        <v>694</v>
      </c>
      <c r="M64" s="141" t="s">
        <v>116</v>
      </c>
      <c r="N64" s="141"/>
    </row>
    <row r="65" spans="1:17" ht="159.75" customHeight="1" x14ac:dyDescent="0.25">
      <c r="A65" s="214"/>
      <c r="B65" s="41" t="s">
        <v>110</v>
      </c>
      <c r="C65" s="55">
        <f>'Приложение к  пояснительной '!D60</f>
        <v>694</v>
      </c>
      <c r="D65" s="58"/>
      <c r="E65" s="58"/>
      <c r="F65" s="58">
        <v>0</v>
      </c>
      <c r="G65" s="58"/>
      <c r="H65" s="58"/>
      <c r="I65" s="58">
        <v>0</v>
      </c>
      <c r="J65" s="58"/>
      <c r="K65" s="58"/>
      <c r="L65" s="67">
        <f t="shared" si="16"/>
        <v>694</v>
      </c>
      <c r="M65" s="141" t="s">
        <v>116</v>
      </c>
      <c r="N65" s="141"/>
    </row>
    <row r="66" spans="1:17" s="7" customFormat="1" ht="60.75" customHeight="1" x14ac:dyDescent="0.45">
      <c r="A66" s="46"/>
      <c r="B66" s="76" t="s">
        <v>20</v>
      </c>
      <c r="C66" s="70">
        <f>'Приложение к  пояснительной '!D61</f>
        <v>34153.1</v>
      </c>
      <c r="D66" s="139">
        <v>23498.799999999999</v>
      </c>
      <c r="E66" s="139">
        <f>C66-D66</f>
        <v>10654.3</v>
      </c>
      <c r="F66" s="139">
        <f>F15+F60+F48</f>
        <v>28499.699999999997</v>
      </c>
      <c r="G66" s="139">
        <v>25376.799999999999</v>
      </c>
      <c r="H66" s="139">
        <f>F66-G66</f>
        <v>3122.8999999999978</v>
      </c>
      <c r="I66" s="139">
        <f>I15+I60+I52</f>
        <v>27937.699999999997</v>
      </c>
      <c r="J66" s="139">
        <v>25376.799999999999</v>
      </c>
      <c r="K66" s="139">
        <f>I66-J66</f>
        <v>2560.8999999999978</v>
      </c>
      <c r="L66" s="113">
        <f>C66+F66+I66</f>
        <v>90590.5</v>
      </c>
      <c r="M66" s="22"/>
      <c r="N66" s="22"/>
      <c r="P66" s="11"/>
    </row>
    <row r="67" spans="1:17" s="7" customFormat="1" ht="45.75" customHeight="1" x14ac:dyDescent="0.45">
      <c r="A67" s="46"/>
      <c r="B67" s="141" t="s">
        <v>21</v>
      </c>
      <c r="C67" s="70">
        <f>'Приложение к  пояснительной '!D62</f>
        <v>180749.09999999998</v>
      </c>
      <c r="D67" s="139">
        <v>43783.7</v>
      </c>
      <c r="E67" s="139">
        <f t="shared" ref="E67:E69" si="24">C67-D67</f>
        <v>136965.39999999997</v>
      </c>
      <c r="F67" s="139">
        <f>F49+F16</f>
        <v>11148.699999999999</v>
      </c>
      <c r="G67" s="139">
        <v>8310.2000000000007</v>
      </c>
      <c r="H67" s="139">
        <f t="shared" ref="H67:H69" si="25">F67-G67</f>
        <v>2838.4999999999982</v>
      </c>
      <c r="I67" s="139">
        <f>I49+I16</f>
        <v>10086.799999999999</v>
      </c>
      <c r="J67" s="139">
        <v>8310.2000000000007</v>
      </c>
      <c r="K67" s="139">
        <f t="shared" ref="K67:K69" si="26">I67-J67</f>
        <v>1776.5999999999985</v>
      </c>
      <c r="L67" s="113">
        <f>C67+F67+I67</f>
        <v>201984.59999999998</v>
      </c>
      <c r="M67" s="22"/>
      <c r="N67" s="32"/>
      <c r="P67" s="11"/>
      <c r="Q67" s="12"/>
    </row>
    <row r="68" spans="1:17" s="7" customFormat="1" ht="54.75" customHeight="1" x14ac:dyDescent="0.45">
      <c r="A68" s="46"/>
      <c r="B68" s="141" t="s">
        <v>9</v>
      </c>
      <c r="C68" s="70">
        <f>'Приложение к  пояснительной '!D63</f>
        <v>6692.4</v>
      </c>
      <c r="D68" s="139">
        <v>2627.5</v>
      </c>
      <c r="E68" s="139">
        <f t="shared" si="24"/>
        <v>4064.8999999999996</v>
      </c>
      <c r="F68" s="139">
        <f>F50</f>
        <v>6973.8</v>
      </c>
      <c r="G68" s="139">
        <v>3053.1</v>
      </c>
      <c r="H68" s="139">
        <f t="shared" si="25"/>
        <v>3920.7000000000003</v>
      </c>
      <c r="I68" s="139">
        <f>I50</f>
        <v>0</v>
      </c>
      <c r="J68" s="139">
        <v>3053.1</v>
      </c>
      <c r="K68" s="139">
        <f t="shared" si="26"/>
        <v>-3053.1</v>
      </c>
      <c r="L68" s="113">
        <f>C68+F68+I68</f>
        <v>13666.2</v>
      </c>
      <c r="M68" s="22"/>
      <c r="N68" s="46"/>
      <c r="P68" s="11"/>
    </row>
    <row r="69" spans="1:17" s="7" customFormat="1" ht="49.5" customHeight="1" x14ac:dyDescent="0.45">
      <c r="A69" s="46"/>
      <c r="B69" s="76" t="s">
        <v>22</v>
      </c>
      <c r="C69" s="70">
        <f>'Приложение к  пояснительной '!D64</f>
        <v>221594.59999999998</v>
      </c>
      <c r="D69" s="139">
        <v>69910</v>
      </c>
      <c r="E69" s="139">
        <f t="shared" si="24"/>
        <v>151684.59999999998</v>
      </c>
      <c r="F69" s="139">
        <f>F18+F51+F60</f>
        <v>46622.2</v>
      </c>
      <c r="G69" s="139">
        <v>36740.1</v>
      </c>
      <c r="H69" s="139">
        <f t="shared" si="25"/>
        <v>9882.0999999999985</v>
      </c>
      <c r="I69" s="139">
        <f>I18+I51+I60</f>
        <v>38024.5</v>
      </c>
      <c r="J69" s="139">
        <v>36740.1</v>
      </c>
      <c r="K69" s="139">
        <f t="shared" si="26"/>
        <v>1284.4000000000015</v>
      </c>
      <c r="L69" s="113">
        <f>C69+F69+I69</f>
        <v>306241.3</v>
      </c>
      <c r="M69" s="32"/>
      <c r="N69" s="149"/>
      <c r="P69" s="11"/>
    </row>
    <row r="70" spans="1:17" s="8" customFormat="1" ht="63" customHeight="1" x14ac:dyDescent="0.5">
      <c r="A70" s="156" t="s">
        <v>23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P70" s="13"/>
    </row>
    <row r="71" spans="1:17" s="4" customFormat="1" ht="49.5" customHeight="1" x14ac:dyDescent="0.35">
      <c r="A71" s="157" t="s">
        <v>58</v>
      </c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8" t="s">
        <v>51</v>
      </c>
      <c r="P71" s="14"/>
    </row>
    <row r="72" spans="1:17" s="4" customFormat="1" ht="47.25" customHeight="1" x14ac:dyDescent="0.35">
      <c r="A72" s="160" t="s">
        <v>52</v>
      </c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58"/>
    </row>
    <row r="73" spans="1:17" ht="115.5" customHeight="1" x14ac:dyDescent="0.25">
      <c r="A73" s="76">
        <v>4</v>
      </c>
      <c r="B73" s="41" t="s">
        <v>34</v>
      </c>
      <c r="C73" s="58">
        <f>'Приложение к  пояснительной '!D68</f>
        <v>217687.31</v>
      </c>
      <c r="D73" s="58">
        <f t="shared" ref="D73:E73" si="27">D74+D75+D77+D76</f>
        <v>207874.7</v>
      </c>
      <c r="E73" s="58">
        <f t="shared" si="27"/>
        <v>212313.98</v>
      </c>
      <c r="F73" s="58">
        <f>F74+F75+F76+F77</f>
        <v>216547.20000000001</v>
      </c>
      <c r="G73" s="58">
        <f>G74+G75+G76+G77</f>
        <v>207874.7</v>
      </c>
      <c r="H73" s="58">
        <f>H74+H75+H76+H77</f>
        <v>216547.20000000001</v>
      </c>
      <c r="I73" s="58">
        <f>I74+I75+I76+I77</f>
        <v>216547.20000000001</v>
      </c>
      <c r="J73" s="58">
        <v>197450.2</v>
      </c>
      <c r="K73" s="58">
        <f>I73-J73</f>
        <v>19097</v>
      </c>
      <c r="L73" s="58">
        <f>C73+F73+I73</f>
        <v>650781.71</v>
      </c>
      <c r="M73" s="141" t="s">
        <v>12</v>
      </c>
      <c r="N73" s="158"/>
    </row>
    <row r="74" spans="1:17" ht="79.5" customHeight="1" x14ac:dyDescent="0.25">
      <c r="A74" s="23" t="s">
        <v>56</v>
      </c>
      <c r="B74" s="41" t="s">
        <v>36</v>
      </c>
      <c r="C74" s="58">
        <f>'Приложение к  пояснительной '!D69</f>
        <v>196958.4</v>
      </c>
      <c r="D74" s="58">
        <f t="shared" ref="D74:E74" si="28">207874.7-D76</f>
        <v>207874.7</v>
      </c>
      <c r="E74" s="58">
        <f t="shared" si="28"/>
        <v>206374.7</v>
      </c>
      <c r="F74" s="58">
        <f>207874.7-F77</f>
        <v>195457</v>
      </c>
      <c r="G74" s="58">
        <f>207874.7-G77</f>
        <v>206648.2</v>
      </c>
      <c r="H74" s="58">
        <f>207874.7-H77</f>
        <v>207874.7</v>
      </c>
      <c r="I74" s="58">
        <f>207874.7-I77</f>
        <v>195457</v>
      </c>
      <c r="J74" s="58">
        <v>197450.2</v>
      </c>
      <c r="K74" s="58">
        <f t="shared" ref="K74:K75" si="29">I74-J74</f>
        <v>-1993.2000000000116</v>
      </c>
      <c r="L74" s="136">
        <f t="shared" ref="L74:L79" si="30">C74+F74+I74</f>
        <v>587872.4</v>
      </c>
      <c r="M74" s="141" t="s">
        <v>12</v>
      </c>
      <c r="N74" s="158"/>
    </row>
    <row r="75" spans="1:17" ht="53.25" customHeight="1" x14ac:dyDescent="0.25">
      <c r="A75" s="23" t="s">
        <v>57</v>
      </c>
      <c r="B75" s="24" t="s">
        <v>35</v>
      </c>
      <c r="C75" s="58">
        <f>'Приложение к  пояснительной '!D70</f>
        <v>4439.28</v>
      </c>
      <c r="D75" s="150">
        <v>0</v>
      </c>
      <c r="E75" s="150">
        <f>C75-D75</f>
        <v>4439.28</v>
      </c>
      <c r="F75" s="58">
        <v>4172.5</v>
      </c>
      <c r="G75" s="58">
        <v>0</v>
      </c>
      <c r="H75" s="58">
        <f t="shared" ref="H75" si="31">F75-G75</f>
        <v>4172.5</v>
      </c>
      <c r="I75" s="58">
        <v>4172.5</v>
      </c>
      <c r="J75" s="58">
        <v>0</v>
      </c>
      <c r="K75" s="58">
        <f t="shared" si="29"/>
        <v>4172.5</v>
      </c>
      <c r="L75" s="136">
        <f>C75+F75+I75</f>
        <v>12784.279999999999</v>
      </c>
      <c r="M75" s="141" t="s">
        <v>12</v>
      </c>
      <c r="N75" s="158"/>
    </row>
    <row r="76" spans="1:17" ht="122.25" customHeight="1" x14ac:dyDescent="0.25">
      <c r="A76" s="23" t="s">
        <v>59</v>
      </c>
      <c r="B76" s="151" t="s">
        <v>60</v>
      </c>
      <c r="C76" s="58">
        <f>'Приложение к  пояснительной '!D71</f>
        <v>1500</v>
      </c>
      <c r="D76" s="70">
        <v>0</v>
      </c>
      <c r="E76" s="70">
        <f>C76-D76</f>
        <v>1500</v>
      </c>
      <c r="F76" s="55">
        <v>4500</v>
      </c>
      <c r="G76" s="55">
        <v>0</v>
      </c>
      <c r="H76" s="58">
        <f>F76-G76</f>
        <v>4500</v>
      </c>
      <c r="I76" s="55">
        <v>4500</v>
      </c>
      <c r="J76" s="70">
        <v>0</v>
      </c>
      <c r="K76" s="70">
        <f>I77-J76</f>
        <v>12417.7</v>
      </c>
      <c r="L76" s="136">
        <f t="shared" ref="L76:L77" si="32">C76+F76+I76</f>
        <v>10500</v>
      </c>
      <c r="M76" s="141" t="s">
        <v>12</v>
      </c>
      <c r="N76" s="159"/>
    </row>
    <row r="77" spans="1:17" ht="150" customHeight="1" x14ac:dyDescent="0.25">
      <c r="A77" s="23" t="s">
        <v>70</v>
      </c>
      <c r="B77" s="24" t="s">
        <v>69</v>
      </c>
      <c r="C77" s="58">
        <f>'Приложение к  пояснительной '!D72</f>
        <v>14542</v>
      </c>
      <c r="D77" s="134"/>
      <c r="E77" s="134"/>
      <c r="F77" s="70">
        <v>12417.7</v>
      </c>
      <c r="G77" s="70">
        <v>1226.5</v>
      </c>
      <c r="H77" s="70">
        <v>0</v>
      </c>
      <c r="I77" s="70">
        <v>12417.7</v>
      </c>
      <c r="J77" s="55">
        <v>0</v>
      </c>
      <c r="K77" s="58">
        <f>I76-J77</f>
        <v>4500</v>
      </c>
      <c r="L77" s="136">
        <f t="shared" si="32"/>
        <v>39377.4</v>
      </c>
      <c r="M77" s="141" t="s">
        <v>12</v>
      </c>
      <c r="N77" s="152" t="s">
        <v>81</v>
      </c>
    </row>
    <row r="78" spans="1:17" ht="150" customHeight="1" x14ac:dyDescent="0.25">
      <c r="A78" s="23" t="s">
        <v>103</v>
      </c>
      <c r="B78" s="24" t="s">
        <v>95</v>
      </c>
      <c r="C78" s="58">
        <f>'Приложение к  пояснительной '!D73</f>
        <v>247.63</v>
      </c>
      <c r="D78" s="58">
        <f>'Приложение к  пояснительной '!E73</f>
        <v>247.63</v>
      </c>
      <c r="E78" s="58">
        <f>'Приложение к  пояснительной '!F73</f>
        <v>0</v>
      </c>
      <c r="F78" s="58">
        <f>'Приложение к  пояснительной '!G73</f>
        <v>0</v>
      </c>
      <c r="G78" s="58">
        <f>'Приложение к  пояснительной '!H73</f>
        <v>0</v>
      </c>
      <c r="H78" s="58">
        <f>'Приложение к  пояснительной '!I73</f>
        <v>0</v>
      </c>
      <c r="I78" s="58">
        <f>'Приложение к  пояснительной '!J73</f>
        <v>0</v>
      </c>
      <c r="J78" s="58">
        <f>'Приложение к  пояснительной '!K73</f>
        <v>0</v>
      </c>
      <c r="K78" s="58">
        <f>'Приложение к  пояснительной '!L73</f>
        <v>0</v>
      </c>
      <c r="L78" s="136">
        <f>C78+F78+I78</f>
        <v>247.63</v>
      </c>
      <c r="M78" s="141" t="s">
        <v>12</v>
      </c>
      <c r="N78" s="152"/>
    </row>
    <row r="79" spans="1:17" s="6" customFormat="1" ht="26.25" x14ac:dyDescent="0.4">
      <c r="A79" s="46"/>
      <c r="B79" s="141" t="s">
        <v>115</v>
      </c>
      <c r="C79" s="139">
        <f>'Приложение к  пояснительной '!D74</f>
        <v>217687.31</v>
      </c>
      <c r="D79" s="138">
        <v>197450.2</v>
      </c>
      <c r="E79" s="138">
        <f>C79-D79</f>
        <v>20237.109999999986</v>
      </c>
      <c r="F79" s="138">
        <f>F73</f>
        <v>216547.20000000001</v>
      </c>
      <c r="G79" s="138">
        <v>197450.2</v>
      </c>
      <c r="H79" s="138">
        <f>F79-G79</f>
        <v>19097</v>
      </c>
      <c r="I79" s="138">
        <f>I73</f>
        <v>216547.20000000001</v>
      </c>
      <c r="J79" s="138">
        <v>197450.2</v>
      </c>
      <c r="K79" s="138">
        <f>I79-J79</f>
        <v>19097</v>
      </c>
      <c r="L79" s="153">
        <f t="shared" si="30"/>
        <v>650781.71</v>
      </c>
      <c r="M79" s="22"/>
      <c r="N79" s="22"/>
    </row>
    <row r="80" spans="1:17" s="6" customFormat="1" ht="26.25" x14ac:dyDescent="0.4">
      <c r="A80" s="46"/>
      <c r="B80" s="141" t="s">
        <v>22</v>
      </c>
      <c r="C80" s="139">
        <f>'Приложение к  пояснительной '!D75</f>
        <v>217687.31</v>
      </c>
      <c r="D80" s="138">
        <v>197450.2</v>
      </c>
      <c r="E80" s="138">
        <f>C80-D80</f>
        <v>20237.109999999986</v>
      </c>
      <c r="F80" s="138">
        <f t="shared" ref="F80:L80" si="33">F79</f>
        <v>216547.20000000001</v>
      </c>
      <c r="G80" s="138">
        <v>197450.2</v>
      </c>
      <c r="H80" s="138">
        <f>F80-G80</f>
        <v>19097</v>
      </c>
      <c r="I80" s="138">
        <f t="shared" si="33"/>
        <v>216547.20000000001</v>
      </c>
      <c r="J80" s="138">
        <v>197450.2</v>
      </c>
      <c r="K80" s="138">
        <f>I80-J80</f>
        <v>19097</v>
      </c>
      <c r="L80" s="138">
        <f t="shared" si="33"/>
        <v>650781.71</v>
      </c>
      <c r="M80" s="22"/>
      <c r="N80" s="22"/>
    </row>
    <row r="81" spans="1:14" s="40" customFormat="1" ht="41.25" customHeight="1" x14ac:dyDescent="0.4">
      <c r="A81" s="47"/>
      <c r="B81" s="75" t="s">
        <v>24</v>
      </c>
      <c r="C81" s="70">
        <f>C80+C69</f>
        <v>439281.91</v>
      </c>
      <c r="D81" s="70">
        <v>267360.2</v>
      </c>
      <c r="E81" s="70">
        <f>C81-D81</f>
        <v>171921.70999999996</v>
      </c>
      <c r="F81" s="70">
        <f>F80+F69</f>
        <v>263169.40000000002</v>
      </c>
      <c r="G81" s="70">
        <v>234190.3</v>
      </c>
      <c r="H81" s="70">
        <f>F81-G81</f>
        <v>28979.100000000035</v>
      </c>
      <c r="I81" s="70">
        <f>I80+I69</f>
        <v>254571.7</v>
      </c>
      <c r="J81" s="70">
        <v>234190.3</v>
      </c>
      <c r="K81" s="70">
        <f>I81-J81</f>
        <v>20381.400000000023</v>
      </c>
      <c r="L81" s="153">
        <f>C81+F81+I81</f>
        <v>957023.01</v>
      </c>
      <c r="M81" s="38"/>
      <c r="N81" s="39"/>
    </row>
    <row r="82" spans="1:14" s="6" customFormat="1" ht="26.25" x14ac:dyDescent="0.4">
      <c r="A82" s="46"/>
      <c r="B82" s="141" t="s">
        <v>20</v>
      </c>
      <c r="C82" s="70">
        <f>C79+C66</f>
        <v>251840.41</v>
      </c>
      <c r="D82" s="70">
        <v>220949</v>
      </c>
      <c r="E82" s="137">
        <f t="shared" ref="E82:E84" si="34">C82-D82</f>
        <v>30891.410000000003</v>
      </c>
      <c r="F82" s="70">
        <f>F79+F66</f>
        <v>245046.90000000002</v>
      </c>
      <c r="G82" s="70">
        <v>222827</v>
      </c>
      <c r="H82" s="137">
        <f t="shared" ref="H82:H84" si="35">F82-G82</f>
        <v>22219.900000000023</v>
      </c>
      <c r="I82" s="70">
        <f>I79+I66</f>
        <v>244484.90000000002</v>
      </c>
      <c r="J82" s="70">
        <v>222827</v>
      </c>
      <c r="K82" s="137">
        <f t="shared" ref="K82:K84" si="36">I82-J82</f>
        <v>21657.900000000023</v>
      </c>
      <c r="L82" s="153">
        <f>C82+F82+I82</f>
        <v>741372.21000000008</v>
      </c>
      <c r="M82" s="22"/>
      <c r="N82" s="22"/>
    </row>
    <row r="83" spans="1:14" s="6" customFormat="1" ht="26.25" x14ac:dyDescent="0.4">
      <c r="A83" s="46"/>
      <c r="B83" s="141" t="s">
        <v>21</v>
      </c>
      <c r="C83" s="70">
        <f>C67</f>
        <v>180749.09999999998</v>
      </c>
      <c r="D83" s="70">
        <v>43783.7</v>
      </c>
      <c r="E83" s="137">
        <f t="shared" si="34"/>
        <v>136965.39999999997</v>
      </c>
      <c r="F83" s="70">
        <f t="shared" ref="F83:L83" si="37">F67</f>
        <v>11148.699999999999</v>
      </c>
      <c r="G83" s="70">
        <v>8310.2000000000007</v>
      </c>
      <c r="H83" s="137">
        <f t="shared" si="35"/>
        <v>2838.4999999999982</v>
      </c>
      <c r="I83" s="70">
        <f t="shared" si="37"/>
        <v>10086.799999999999</v>
      </c>
      <c r="J83" s="70">
        <v>8310.2000000000007</v>
      </c>
      <c r="K83" s="137">
        <f t="shared" si="36"/>
        <v>1776.5999999999985</v>
      </c>
      <c r="L83" s="70">
        <f t="shared" si="37"/>
        <v>201984.59999999998</v>
      </c>
      <c r="M83" s="22"/>
      <c r="N83" s="154"/>
    </row>
    <row r="84" spans="1:14" s="6" customFormat="1" ht="26.25" x14ac:dyDescent="0.4">
      <c r="A84" s="46"/>
      <c r="B84" s="141" t="s">
        <v>25</v>
      </c>
      <c r="C84" s="70">
        <f>C68</f>
        <v>6692.4</v>
      </c>
      <c r="D84" s="70">
        <v>2627.5</v>
      </c>
      <c r="E84" s="137">
        <f t="shared" si="34"/>
        <v>4064.8999999999996</v>
      </c>
      <c r="F84" s="70">
        <f>F68</f>
        <v>6973.8</v>
      </c>
      <c r="G84" s="70">
        <v>3053.1</v>
      </c>
      <c r="H84" s="137">
        <f t="shared" si="35"/>
        <v>3920.7000000000003</v>
      </c>
      <c r="I84" s="70">
        <f>I68</f>
        <v>0</v>
      </c>
      <c r="J84" s="70">
        <v>3053.1</v>
      </c>
      <c r="K84" s="137">
        <f t="shared" si="36"/>
        <v>-3053.1</v>
      </c>
      <c r="L84" s="153">
        <f>C84+F84+I84</f>
        <v>13666.2</v>
      </c>
      <c r="M84" s="22"/>
      <c r="N84" s="155"/>
    </row>
    <row r="85" spans="1:14" ht="33.75" x14ac:dyDescent="0.5">
      <c r="C85" s="71"/>
    </row>
    <row r="86" spans="1:14" x14ac:dyDescent="0.35">
      <c r="C86" s="72"/>
    </row>
  </sheetData>
  <mergeCells count="46">
    <mergeCell ref="A72:M72"/>
    <mergeCell ref="N13:N60"/>
    <mergeCell ref="B21:B22"/>
    <mergeCell ref="A21:A22"/>
    <mergeCell ref="A15:A17"/>
    <mergeCell ref="B15:B17"/>
    <mergeCell ref="B36:B37"/>
    <mergeCell ref="B43:B44"/>
    <mergeCell ref="A43:A44"/>
    <mergeCell ref="A27:A29"/>
    <mergeCell ref="N71:N76"/>
    <mergeCell ref="A52:A54"/>
    <mergeCell ref="B56:B58"/>
    <mergeCell ref="A32:A33"/>
    <mergeCell ref="A48:A50"/>
    <mergeCell ref="B48:B50"/>
    <mergeCell ref="A70:N70"/>
    <mergeCell ref="A71:M71"/>
    <mergeCell ref="A56:A58"/>
    <mergeCell ref="L1:N1"/>
    <mergeCell ref="A10:A11"/>
    <mergeCell ref="B10:B11"/>
    <mergeCell ref="C10:I10"/>
    <mergeCell ref="L10:L11"/>
    <mergeCell ref="M10:M11"/>
    <mergeCell ref="N10:N11"/>
    <mergeCell ref="B32:B33"/>
    <mergeCell ref="A34:A35"/>
    <mergeCell ref="B34:B35"/>
    <mergeCell ref="A64:A65"/>
    <mergeCell ref="B62:B63"/>
    <mergeCell ref="A61:A63"/>
    <mergeCell ref="B52:B54"/>
    <mergeCell ref="A36:A37"/>
    <mergeCell ref="A12:N12"/>
    <mergeCell ref="A8:N8"/>
    <mergeCell ref="A9:N9"/>
    <mergeCell ref="A13:M13"/>
    <mergeCell ref="A14:M14"/>
    <mergeCell ref="B23:B24"/>
    <mergeCell ref="A25:A26"/>
    <mergeCell ref="B25:B26"/>
    <mergeCell ref="A30:A31"/>
    <mergeCell ref="B30:B31"/>
    <mergeCell ref="B27:B29"/>
    <mergeCell ref="A23:A24"/>
  </mergeCells>
  <phoneticPr fontId="19" type="noConversion"/>
  <pageMargins left="0.39370078740157483" right="0.35433070866141736" top="0.35433070866141736" bottom="0.35433070866141736" header="0.11811023622047245" footer="0.15748031496062992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82"/>
  <sheetViews>
    <sheetView view="pageBreakPreview" topLeftCell="A58" zoomScale="60" zoomScaleNormal="60" workbookViewId="0">
      <selection activeCell="B73" sqref="B73"/>
    </sheetView>
  </sheetViews>
  <sheetFormatPr defaultColWidth="9.140625" defaultRowHeight="23.25" x14ac:dyDescent="0.35"/>
  <cols>
    <col min="1" max="1" width="11.28515625" style="48" bestFit="1" customWidth="1"/>
    <col min="2" max="2" width="67.5703125" customWidth="1"/>
    <col min="3" max="3" width="27.5703125" style="85" customWidth="1"/>
    <col min="4" max="4" width="27.28515625" style="86" bestFit="1" customWidth="1"/>
    <col min="5" max="5" width="26.28515625" style="86" customWidth="1"/>
    <col min="6" max="6" width="25.140625" style="85" hidden="1" customWidth="1"/>
    <col min="7" max="7" width="21.5703125" style="85" hidden="1" customWidth="1"/>
    <col min="8" max="8" width="17.85546875" style="85" hidden="1" customWidth="1"/>
    <col min="9" max="9" width="21.85546875" style="85" hidden="1" customWidth="1"/>
    <col min="10" max="10" width="19.85546875" style="85" hidden="1" customWidth="1"/>
    <col min="11" max="11" width="18.28515625" style="85" hidden="1" customWidth="1"/>
    <col min="12" max="12" width="21.85546875" style="5" hidden="1" customWidth="1"/>
    <col min="13" max="13" width="35.140625" bestFit="1" customWidth="1"/>
    <col min="14" max="14" width="35.140625" customWidth="1"/>
    <col min="15" max="15" width="9.140625" customWidth="1"/>
    <col min="16" max="16" width="10" customWidth="1"/>
    <col min="17" max="18" width="10.7109375" customWidth="1"/>
    <col min="19" max="19" width="12.42578125" customWidth="1"/>
    <col min="20" max="20" width="13.5703125" customWidth="1"/>
    <col min="21" max="21" width="9.140625" customWidth="1"/>
  </cols>
  <sheetData>
    <row r="1" spans="1:20" ht="51.75" hidden="1" customHeight="1" x14ac:dyDescent="0.35">
      <c r="L1" s="165" t="s">
        <v>26</v>
      </c>
      <c r="M1" s="165"/>
      <c r="N1" s="81"/>
    </row>
    <row r="2" spans="1:20" ht="33.75" customHeight="1" x14ac:dyDescent="0.35">
      <c r="C2"/>
      <c r="D2" s="87"/>
      <c r="E2" s="87"/>
      <c r="F2"/>
      <c r="G2"/>
      <c r="H2"/>
      <c r="I2"/>
      <c r="J2"/>
      <c r="K2"/>
      <c r="L2" s="233" t="s">
        <v>46</v>
      </c>
      <c r="M2" s="234"/>
      <c r="N2" s="235"/>
    </row>
    <row r="3" spans="1:20" ht="40.5" customHeight="1" x14ac:dyDescent="0.35">
      <c r="A3" s="45"/>
      <c r="B3" s="1"/>
      <c r="C3" s="74"/>
      <c r="D3" s="88"/>
      <c r="E3" s="88"/>
      <c r="F3" s="74"/>
      <c r="G3" s="74"/>
      <c r="H3" s="74"/>
      <c r="I3" s="233" t="s">
        <v>79</v>
      </c>
      <c r="J3" s="233"/>
      <c r="K3" s="233"/>
      <c r="L3" s="236"/>
      <c r="M3" s="236"/>
      <c r="N3" s="235"/>
    </row>
    <row r="4" spans="1:20" ht="69" customHeight="1" x14ac:dyDescent="0.45">
      <c r="A4" s="161" t="s">
        <v>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82"/>
    </row>
    <row r="5" spans="1:20" ht="30.75" customHeight="1" x14ac:dyDescent="0.45">
      <c r="A5" s="232" t="s">
        <v>49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89"/>
    </row>
    <row r="6" spans="1:20" ht="24.75" x14ac:dyDescent="0.25">
      <c r="A6" s="158" t="s">
        <v>1</v>
      </c>
      <c r="B6" s="158" t="s">
        <v>2</v>
      </c>
      <c r="C6" s="228"/>
      <c r="D6" s="228"/>
      <c r="E6" s="228"/>
      <c r="F6" s="228"/>
      <c r="G6" s="228"/>
      <c r="H6" s="228"/>
      <c r="I6" s="229"/>
      <c r="J6" s="90"/>
      <c r="K6" s="90"/>
      <c r="L6" s="158" t="s">
        <v>3</v>
      </c>
      <c r="M6" s="158" t="s">
        <v>4</v>
      </c>
      <c r="N6" s="158" t="s">
        <v>112</v>
      </c>
    </row>
    <row r="7" spans="1:20" ht="99" customHeight="1" x14ac:dyDescent="0.25">
      <c r="A7" s="158"/>
      <c r="B7" s="158"/>
      <c r="C7" s="92" t="s">
        <v>100</v>
      </c>
      <c r="D7" s="93" t="s">
        <v>92</v>
      </c>
      <c r="E7" s="93" t="s">
        <v>74</v>
      </c>
      <c r="F7" s="92" t="s">
        <v>76</v>
      </c>
      <c r="G7" s="92" t="s">
        <v>73</v>
      </c>
      <c r="H7" s="92" t="s">
        <v>74</v>
      </c>
      <c r="I7" s="92" t="s">
        <v>75</v>
      </c>
      <c r="J7" s="92" t="s">
        <v>73</v>
      </c>
      <c r="K7" s="75" t="s">
        <v>74</v>
      </c>
      <c r="L7" s="158"/>
      <c r="M7" s="158"/>
      <c r="N7" s="219"/>
    </row>
    <row r="8" spans="1:20" s="8" customFormat="1" ht="24.75" customHeight="1" x14ac:dyDescent="0.5">
      <c r="A8" s="230" t="s">
        <v>6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94"/>
    </row>
    <row r="9" spans="1:20" s="5" customFormat="1" ht="64.5" customHeight="1" x14ac:dyDescent="0.35">
      <c r="A9" s="190" t="s">
        <v>54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2"/>
      <c r="N9" s="41"/>
    </row>
    <row r="10" spans="1:20" s="5" customFormat="1" ht="101.25" customHeight="1" x14ac:dyDescent="0.35">
      <c r="A10" s="195" t="s">
        <v>55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7"/>
      <c r="N10" s="127"/>
    </row>
    <row r="11" spans="1:20" ht="126.75" customHeight="1" x14ac:dyDescent="0.25">
      <c r="A11" s="220">
        <v>1</v>
      </c>
      <c r="B11" s="175" t="s">
        <v>31</v>
      </c>
      <c r="C11" s="96">
        <f>C19+C21+C23+C26+C28+C30+C32+C34+C35+C36+C41+C39</f>
        <v>18977.599999999999</v>
      </c>
      <c r="D11" s="96">
        <f>D19+D21+D23+D28+D30+D32+D34+D35+D36+D41+D39+D42+D43+D37+D26</f>
        <v>25721.8</v>
      </c>
      <c r="E11" s="96">
        <f>D11-C11</f>
        <v>6744.2000000000007</v>
      </c>
      <c r="F11" s="96">
        <f>F19+F21+F23+F26+F28+F30+F32+F34+F35+F36+F41+F39</f>
        <v>21088.1</v>
      </c>
      <c r="G11" s="96">
        <v>19751.2</v>
      </c>
      <c r="H11" s="96">
        <f>F11-G11</f>
        <v>1336.8999999999978</v>
      </c>
      <c r="I11" s="96">
        <f>I19+I21+I23+I26+I28+I30+I32+I34+I35+I36+I41+I39</f>
        <v>21088.1</v>
      </c>
      <c r="J11" s="96">
        <v>19751.2</v>
      </c>
      <c r="K11" s="96">
        <f>I11-J11</f>
        <v>1336.8999999999978</v>
      </c>
      <c r="L11" s="67">
        <f>C11+F11+I11</f>
        <v>61153.799999999996</v>
      </c>
      <c r="M11" s="27" t="s">
        <v>7</v>
      </c>
      <c r="N11" s="27"/>
    </row>
    <row r="12" spans="1:20" ht="32.25" customHeight="1" x14ac:dyDescent="0.25">
      <c r="A12" s="227"/>
      <c r="B12" s="200"/>
      <c r="C12" s="97">
        <f>C20+C24+C27+C29+C31+C33+C40+C22+C38</f>
        <v>139772.69999999998</v>
      </c>
      <c r="D12" s="97">
        <f>D20+D24+D27+D29+D31+D33+D40+D22+D38</f>
        <v>139772.69999999998</v>
      </c>
      <c r="E12" s="96">
        <f>D12-C12</f>
        <v>0</v>
      </c>
      <c r="F12" s="97">
        <f>F20+F24+F27+F29+F31+F33+F40+F22+F38</f>
        <v>10086.799999999999</v>
      </c>
      <c r="G12" s="97">
        <v>7498.6</v>
      </c>
      <c r="H12" s="96">
        <f t="shared" ref="H12:H14" si="0">F12-G12</f>
        <v>2588.1999999999989</v>
      </c>
      <c r="I12" s="97">
        <f>I20+I24+I27+I29+I31+I33+I40+I22+I38</f>
        <v>10086.799999999999</v>
      </c>
      <c r="J12" s="97">
        <v>7498.6</v>
      </c>
      <c r="K12" s="96">
        <f t="shared" ref="K12:K14" si="1">I12-J12</f>
        <v>2588.1999999999989</v>
      </c>
      <c r="L12" s="68">
        <f>C12+F12+I12</f>
        <v>159946.29999999996</v>
      </c>
      <c r="M12" s="29" t="s">
        <v>8</v>
      </c>
      <c r="N12" s="27"/>
      <c r="P12" s="3"/>
      <c r="Q12" s="3"/>
      <c r="R12" s="3"/>
      <c r="S12" s="9"/>
      <c r="T12" s="3"/>
    </row>
    <row r="13" spans="1:20" ht="32.25" customHeight="1" x14ac:dyDescent="0.25">
      <c r="A13" s="227"/>
      <c r="B13" s="201"/>
      <c r="C13" s="97">
        <v>0</v>
      </c>
      <c r="D13" s="97">
        <v>0</v>
      </c>
      <c r="E13" s="96">
        <f t="shared" ref="E13" si="2">C13-D13</f>
        <v>0</v>
      </c>
      <c r="F13" s="97">
        <v>0</v>
      </c>
      <c r="G13" s="97">
        <v>0</v>
      </c>
      <c r="H13" s="96">
        <f t="shared" si="0"/>
        <v>0</v>
      </c>
      <c r="I13" s="97">
        <v>0</v>
      </c>
      <c r="J13" s="97">
        <v>0</v>
      </c>
      <c r="K13" s="96">
        <f t="shared" si="1"/>
        <v>0</v>
      </c>
      <c r="L13" s="67">
        <f>C13+F13+I13</f>
        <v>0</v>
      </c>
      <c r="M13" s="29" t="s">
        <v>9</v>
      </c>
      <c r="N13" s="27"/>
      <c r="Q13" s="3"/>
    </row>
    <row r="14" spans="1:20" ht="105.75" customHeight="1" x14ac:dyDescent="0.25">
      <c r="A14" s="222"/>
      <c r="B14" s="41" t="s">
        <v>37</v>
      </c>
      <c r="C14" s="96">
        <f>C11+C12</f>
        <v>158750.29999999999</v>
      </c>
      <c r="D14" s="96">
        <f>D11+D12</f>
        <v>165494.49999999997</v>
      </c>
      <c r="E14" s="96">
        <f>D14-C14</f>
        <v>6744.1999999999825</v>
      </c>
      <c r="F14" s="96">
        <f>F11+F12+F13</f>
        <v>31174.899999999998</v>
      </c>
      <c r="G14" s="96">
        <f>G11+G12+G13</f>
        <v>27249.800000000003</v>
      </c>
      <c r="H14" s="96">
        <f t="shared" si="0"/>
        <v>3925.0999999999949</v>
      </c>
      <c r="I14" s="96">
        <f>I11+I12+I13</f>
        <v>31174.899999999998</v>
      </c>
      <c r="J14" s="96">
        <f>J11+J12+J13</f>
        <v>27249.800000000003</v>
      </c>
      <c r="K14" s="96">
        <f t="shared" si="1"/>
        <v>3925.0999999999949</v>
      </c>
      <c r="L14" s="67">
        <f>I14+F14+C14</f>
        <v>221100.09999999998</v>
      </c>
      <c r="M14" s="27"/>
      <c r="N14" s="128"/>
      <c r="Q14" s="3"/>
    </row>
    <row r="15" spans="1:20" ht="24" customHeight="1" x14ac:dyDescent="0.25">
      <c r="A15" s="19"/>
      <c r="B15" s="36" t="s">
        <v>10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20"/>
      <c r="N15" s="95"/>
      <c r="Q15" s="3"/>
    </row>
    <row r="16" spans="1:20" ht="24" hidden="1" customHeight="1" x14ac:dyDescent="0.25">
      <c r="A16" s="37"/>
      <c r="B16" s="21"/>
      <c r="C16" s="96">
        <f>SUM(C17:C41)</f>
        <v>158750.29999999999</v>
      </c>
      <c r="D16" s="96"/>
      <c r="E16" s="96"/>
      <c r="F16" s="96">
        <f>SUM(F17:F41)</f>
        <v>31174.899999999998</v>
      </c>
      <c r="G16" s="96"/>
      <c r="H16" s="96"/>
      <c r="I16" s="96">
        <f>SUM(I17:I41)</f>
        <v>31174.899999999998</v>
      </c>
      <c r="J16" s="98"/>
      <c r="K16" s="98"/>
      <c r="L16" s="69"/>
      <c r="M16" s="20"/>
      <c r="N16" s="95"/>
      <c r="Q16" s="3"/>
    </row>
    <row r="17" spans="1:23" ht="78" hidden="1" customHeight="1" x14ac:dyDescent="0.25">
      <c r="A17" s="202" t="s">
        <v>11</v>
      </c>
      <c r="B17" s="175" t="s">
        <v>28</v>
      </c>
      <c r="C17" s="96">
        <v>0</v>
      </c>
      <c r="D17" s="96"/>
      <c r="E17" s="96"/>
      <c r="F17" s="96">
        <v>0</v>
      </c>
      <c r="G17" s="96"/>
      <c r="H17" s="96"/>
      <c r="I17" s="96">
        <v>0</v>
      </c>
      <c r="J17" s="96"/>
      <c r="K17" s="96"/>
      <c r="L17" s="67" t="e">
        <f>#REF!+#REF!+#REF!+#REF!+#REF!+#REF!+C17+F17+I17</f>
        <v>#REF!</v>
      </c>
      <c r="M17" s="27" t="s">
        <v>12</v>
      </c>
      <c r="N17" s="91"/>
      <c r="W17" s="3"/>
    </row>
    <row r="18" spans="1:23" ht="210.75" hidden="1" customHeight="1" x14ac:dyDescent="0.25">
      <c r="A18" s="203"/>
      <c r="B18" s="201"/>
      <c r="C18" s="96">
        <v>0</v>
      </c>
      <c r="D18" s="96"/>
      <c r="E18" s="96"/>
      <c r="F18" s="96">
        <v>0</v>
      </c>
      <c r="G18" s="96"/>
      <c r="H18" s="96"/>
      <c r="I18" s="96">
        <v>0</v>
      </c>
      <c r="J18" s="96"/>
      <c r="K18" s="96"/>
      <c r="L18" s="67" t="e">
        <f>#REF!+#REF!+#REF!+#REF!+#REF!+#REF!+C18+F18+I18</f>
        <v>#REF!</v>
      </c>
      <c r="M18" s="27" t="s">
        <v>8</v>
      </c>
      <c r="N18" s="91"/>
      <c r="Q18" s="3"/>
    </row>
    <row r="19" spans="1:23" ht="60.75" customHeight="1" x14ac:dyDescent="0.25">
      <c r="A19" s="202" t="s">
        <v>11</v>
      </c>
      <c r="B19" s="175" t="s">
        <v>67</v>
      </c>
      <c r="C19" s="96">
        <v>352.2</v>
      </c>
      <c r="D19" s="96">
        <v>352.2</v>
      </c>
      <c r="E19" s="96">
        <f>D19-C19</f>
        <v>0</v>
      </c>
      <c r="F19" s="96">
        <v>352.2</v>
      </c>
      <c r="G19" s="96"/>
      <c r="H19" s="96"/>
      <c r="I19" s="96">
        <v>352.2</v>
      </c>
      <c r="J19" s="96"/>
      <c r="K19" s="96"/>
      <c r="L19" s="67">
        <f t="shared" ref="L19:L47" si="3">C19+F19+I19</f>
        <v>1056.5999999999999</v>
      </c>
      <c r="M19" s="25" t="s">
        <v>12</v>
      </c>
      <c r="N19" s="27"/>
    </row>
    <row r="20" spans="1:23" ht="60.75" customHeight="1" x14ac:dyDescent="0.25">
      <c r="A20" s="184"/>
      <c r="B20" s="186"/>
      <c r="C20" s="96">
        <v>1761</v>
      </c>
      <c r="D20" s="96">
        <f>C20</f>
        <v>1761</v>
      </c>
      <c r="E20" s="96">
        <f t="shared" ref="E20:E60" si="4">D20-C20</f>
        <v>0</v>
      </c>
      <c r="F20" s="96">
        <v>1761</v>
      </c>
      <c r="G20" s="96">
        <v>1056.5999999999999</v>
      </c>
      <c r="H20" s="96">
        <f>F20-G20</f>
        <v>704.40000000000009</v>
      </c>
      <c r="I20" s="96">
        <v>1761</v>
      </c>
      <c r="J20" s="96">
        <v>1056.5999999999999</v>
      </c>
      <c r="K20" s="96">
        <f>I20-J20</f>
        <v>704.40000000000009</v>
      </c>
      <c r="L20" s="67">
        <f t="shared" si="3"/>
        <v>5283</v>
      </c>
      <c r="M20" s="25" t="s">
        <v>8</v>
      </c>
      <c r="N20" s="27"/>
    </row>
    <row r="21" spans="1:23" ht="68.25" customHeight="1" x14ac:dyDescent="0.25">
      <c r="A21" s="202" t="s">
        <v>13</v>
      </c>
      <c r="B21" s="175" t="s">
        <v>47</v>
      </c>
      <c r="C21" s="96">
        <v>117.4</v>
      </c>
      <c r="D21" s="96">
        <f>C21</f>
        <v>117.4</v>
      </c>
      <c r="E21" s="96">
        <f t="shared" si="4"/>
        <v>0</v>
      </c>
      <c r="F21" s="96">
        <v>117.4</v>
      </c>
      <c r="G21" s="96"/>
      <c r="H21" s="96"/>
      <c r="I21" s="96">
        <v>117.4</v>
      </c>
      <c r="J21" s="96"/>
      <c r="K21" s="96"/>
      <c r="L21" s="67">
        <f t="shared" si="3"/>
        <v>352.20000000000005</v>
      </c>
      <c r="M21" s="25" t="s">
        <v>12</v>
      </c>
      <c r="N21" s="27"/>
    </row>
    <row r="22" spans="1:23" ht="68.25" customHeight="1" x14ac:dyDescent="0.25">
      <c r="A22" s="184"/>
      <c r="B22" s="186"/>
      <c r="C22" s="96">
        <v>528.29999999999995</v>
      </c>
      <c r="D22" s="96">
        <f>C22</f>
        <v>528.29999999999995</v>
      </c>
      <c r="E22" s="96">
        <f t="shared" si="4"/>
        <v>0</v>
      </c>
      <c r="F22" s="96">
        <v>528.29999999999995</v>
      </c>
      <c r="G22" s="96">
        <v>352.2</v>
      </c>
      <c r="H22" s="96">
        <f>F22-G22</f>
        <v>176.09999999999997</v>
      </c>
      <c r="I22" s="96">
        <v>528.29999999999995</v>
      </c>
      <c r="J22" s="96">
        <v>352.2</v>
      </c>
      <c r="K22" s="96">
        <f>I22-J22</f>
        <v>176.09999999999997</v>
      </c>
      <c r="L22" s="67">
        <f t="shared" si="3"/>
        <v>1584.8999999999999</v>
      </c>
      <c r="M22" s="25" t="s">
        <v>8</v>
      </c>
      <c r="N22" s="27"/>
    </row>
    <row r="23" spans="1:23" ht="24" customHeight="1" x14ac:dyDescent="0.25">
      <c r="A23" s="202" t="s">
        <v>14</v>
      </c>
      <c r="B23" s="175" t="s">
        <v>107</v>
      </c>
      <c r="C23" s="96">
        <v>100</v>
      </c>
      <c r="D23" s="96">
        <f>C23</f>
        <v>100</v>
      </c>
      <c r="E23" s="96">
        <f t="shared" si="4"/>
        <v>0</v>
      </c>
      <c r="F23" s="96">
        <v>100</v>
      </c>
      <c r="G23" s="96">
        <v>5.7</v>
      </c>
      <c r="H23" s="96">
        <f>F23-G23</f>
        <v>94.3</v>
      </c>
      <c r="I23" s="96">
        <v>100</v>
      </c>
      <c r="J23" s="96">
        <v>5.7</v>
      </c>
      <c r="K23" s="96">
        <f>I23-J23</f>
        <v>94.3</v>
      </c>
      <c r="L23" s="67">
        <f t="shared" si="3"/>
        <v>300</v>
      </c>
      <c r="M23" s="25" t="s">
        <v>12</v>
      </c>
      <c r="N23" s="27"/>
    </row>
    <row r="24" spans="1:23" ht="24" customHeight="1" x14ac:dyDescent="0.25">
      <c r="A24" s="204"/>
      <c r="B24" s="200"/>
      <c r="C24" s="96">
        <v>2355</v>
      </c>
      <c r="D24" s="96">
        <f>C24</f>
        <v>2355</v>
      </c>
      <c r="E24" s="96">
        <f t="shared" si="4"/>
        <v>0</v>
      </c>
      <c r="F24" s="96">
        <v>2355</v>
      </c>
      <c r="G24" s="96">
        <v>2000</v>
      </c>
      <c r="H24" s="96">
        <f>F24-G24</f>
        <v>355</v>
      </c>
      <c r="I24" s="96">
        <v>2355</v>
      </c>
      <c r="J24" s="96">
        <v>2000</v>
      </c>
      <c r="K24" s="96">
        <f>I24-J24</f>
        <v>355</v>
      </c>
      <c r="L24" s="67">
        <f t="shared" si="3"/>
        <v>7065</v>
      </c>
      <c r="M24" s="25" t="s">
        <v>8</v>
      </c>
      <c r="N24" s="27"/>
    </row>
    <row r="25" spans="1:23" ht="48" x14ac:dyDescent="0.25">
      <c r="A25" s="184"/>
      <c r="B25" s="186"/>
      <c r="C25" s="96">
        <v>0</v>
      </c>
      <c r="D25" s="96"/>
      <c r="E25" s="96">
        <f t="shared" si="4"/>
        <v>0</v>
      </c>
      <c r="F25" s="96">
        <v>0</v>
      </c>
      <c r="G25" s="96"/>
      <c r="H25" s="96"/>
      <c r="I25" s="96">
        <v>0</v>
      </c>
      <c r="J25" s="96"/>
      <c r="K25" s="96"/>
      <c r="L25" s="67">
        <f t="shared" si="3"/>
        <v>0</v>
      </c>
      <c r="M25" s="25" t="s">
        <v>9</v>
      </c>
      <c r="N25" s="27"/>
    </row>
    <row r="26" spans="1:23" ht="66.75" customHeight="1" x14ac:dyDescent="0.25">
      <c r="A26" s="168" t="s">
        <v>15</v>
      </c>
      <c r="B26" s="171" t="s">
        <v>72</v>
      </c>
      <c r="C26" s="96">
        <v>100</v>
      </c>
      <c r="D26" s="96">
        <f t="shared" ref="D26:D36" si="5">C26</f>
        <v>100</v>
      </c>
      <c r="E26" s="96">
        <f t="shared" si="4"/>
        <v>0</v>
      </c>
      <c r="F26" s="96">
        <v>100</v>
      </c>
      <c r="G26" s="96">
        <v>7.7</v>
      </c>
      <c r="H26" s="96">
        <f>F26-G26</f>
        <v>92.3</v>
      </c>
      <c r="I26" s="96">
        <v>100</v>
      </c>
      <c r="J26" s="96">
        <v>7.7</v>
      </c>
      <c r="K26" s="96">
        <f>I26-J26</f>
        <v>92.3</v>
      </c>
      <c r="L26" s="67">
        <f t="shared" si="3"/>
        <v>300</v>
      </c>
      <c r="M26" s="25" t="s">
        <v>12</v>
      </c>
      <c r="N26" s="27"/>
    </row>
    <row r="27" spans="1:23" ht="66.75" customHeight="1" x14ac:dyDescent="0.25">
      <c r="A27" s="170"/>
      <c r="B27" s="173"/>
      <c r="C27" s="96">
        <v>2584.5</v>
      </c>
      <c r="D27" s="96">
        <f t="shared" si="5"/>
        <v>2584.5</v>
      </c>
      <c r="E27" s="96">
        <f t="shared" si="4"/>
        <v>0</v>
      </c>
      <c r="F27" s="96">
        <v>2584.5</v>
      </c>
      <c r="G27" s="96">
        <v>2504.9</v>
      </c>
      <c r="H27" s="96">
        <f>F27-G27</f>
        <v>79.599999999999909</v>
      </c>
      <c r="I27" s="96">
        <v>2584.5</v>
      </c>
      <c r="J27" s="96">
        <v>2504.9</v>
      </c>
      <c r="K27" s="96">
        <f>I27-J27</f>
        <v>79.599999999999909</v>
      </c>
      <c r="L27" s="67">
        <f t="shared" si="3"/>
        <v>7753.5</v>
      </c>
      <c r="M27" s="25" t="s">
        <v>8</v>
      </c>
      <c r="N27" s="27"/>
    </row>
    <row r="28" spans="1:23" ht="69" customHeight="1" x14ac:dyDescent="0.25">
      <c r="A28" s="168" t="s">
        <v>16</v>
      </c>
      <c r="B28" s="171" t="s">
        <v>39</v>
      </c>
      <c r="C28" s="96">
        <v>1796</v>
      </c>
      <c r="D28" s="96">
        <f t="shared" si="5"/>
        <v>1796</v>
      </c>
      <c r="E28" s="96">
        <f t="shared" si="4"/>
        <v>0</v>
      </c>
      <c r="F28" s="96">
        <v>0</v>
      </c>
      <c r="G28" s="96">
        <v>3020.3</v>
      </c>
      <c r="H28" s="96">
        <f>F28-G28</f>
        <v>-3020.3</v>
      </c>
      <c r="I28" s="96">
        <v>0</v>
      </c>
      <c r="J28" s="96">
        <v>3020.3</v>
      </c>
      <c r="K28" s="96">
        <f>I28-J28</f>
        <v>-3020.3</v>
      </c>
      <c r="L28" s="67">
        <f t="shared" si="3"/>
        <v>1796</v>
      </c>
      <c r="M28" s="25" t="s">
        <v>12</v>
      </c>
      <c r="N28" s="27"/>
    </row>
    <row r="29" spans="1:23" ht="115.5" customHeight="1" x14ac:dyDescent="0.25">
      <c r="A29" s="170"/>
      <c r="B29" s="186"/>
      <c r="C29" s="96">
        <v>129685.9</v>
      </c>
      <c r="D29" s="96">
        <f t="shared" si="5"/>
        <v>129685.9</v>
      </c>
      <c r="E29" s="96">
        <f t="shared" si="4"/>
        <v>0</v>
      </c>
      <c r="F29" s="96">
        <v>0</v>
      </c>
      <c r="G29" s="96"/>
      <c r="H29" s="96"/>
      <c r="I29" s="96">
        <v>0</v>
      </c>
      <c r="J29" s="96"/>
      <c r="K29" s="96"/>
      <c r="L29" s="67">
        <f t="shared" si="3"/>
        <v>129685.9</v>
      </c>
      <c r="M29" s="25" t="s">
        <v>8</v>
      </c>
      <c r="N29" s="27"/>
    </row>
    <row r="30" spans="1:23" ht="67.5" customHeight="1" x14ac:dyDescent="0.25">
      <c r="A30" s="168" t="s">
        <v>17</v>
      </c>
      <c r="B30" s="171" t="s">
        <v>77</v>
      </c>
      <c r="C30" s="96">
        <v>234.8</v>
      </c>
      <c r="D30" s="96">
        <f t="shared" si="5"/>
        <v>234.8</v>
      </c>
      <c r="E30" s="96">
        <f t="shared" si="4"/>
        <v>0</v>
      </c>
      <c r="F30" s="96">
        <v>234.8</v>
      </c>
      <c r="G30" s="96">
        <v>68.7</v>
      </c>
      <c r="H30" s="96">
        <f t="shared" ref="H30:H41" si="6">F30-G30</f>
        <v>166.10000000000002</v>
      </c>
      <c r="I30" s="96">
        <v>234.8</v>
      </c>
      <c r="J30" s="96">
        <v>68.7</v>
      </c>
      <c r="K30" s="96">
        <f t="shared" ref="K30:K41" si="7">I30-J30</f>
        <v>166.10000000000002</v>
      </c>
      <c r="L30" s="67">
        <f t="shared" si="3"/>
        <v>704.40000000000009</v>
      </c>
      <c r="M30" s="25" t="s">
        <v>12</v>
      </c>
      <c r="N30" s="27"/>
    </row>
    <row r="31" spans="1:23" ht="67.5" customHeight="1" x14ac:dyDescent="0.25">
      <c r="A31" s="184"/>
      <c r="B31" s="173"/>
      <c r="C31" s="96">
        <v>1584.9</v>
      </c>
      <c r="D31" s="96">
        <f t="shared" si="5"/>
        <v>1584.9</v>
      </c>
      <c r="E31" s="96">
        <f t="shared" si="4"/>
        <v>0</v>
      </c>
      <c r="F31" s="96">
        <v>1584.9</v>
      </c>
      <c r="G31" s="96">
        <v>704.5</v>
      </c>
      <c r="H31" s="96">
        <f t="shared" si="6"/>
        <v>880.40000000000009</v>
      </c>
      <c r="I31" s="96">
        <v>1584.9</v>
      </c>
      <c r="J31" s="96">
        <v>704.5</v>
      </c>
      <c r="K31" s="96">
        <f t="shared" si="7"/>
        <v>880.40000000000009</v>
      </c>
      <c r="L31" s="67">
        <f t="shared" si="3"/>
        <v>4754.7000000000007</v>
      </c>
      <c r="M31" s="25" t="s">
        <v>8</v>
      </c>
      <c r="N31" s="27"/>
    </row>
    <row r="32" spans="1:23" ht="55.5" customHeight="1" x14ac:dyDescent="0.25">
      <c r="A32" s="168" t="s">
        <v>18</v>
      </c>
      <c r="B32" s="171" t="s">
        <v>78</v>
      </c>
      <c r="C32" s="96">
        <v>293.5</v>
      </c>
      <c r="D32" s="96">
        <f t="shared" si="5"/>
        <v>293.5</v>
      </c>
      <c r="E32" s="96">
        <f t="shared" si="4"/>
        <v>0</v>
      </c>
      <c r="F32" s="96">
        <v>293.5</v>
      </c>
      <c r="G32" s="96">
        <v>85.9</v>
      </c>
      <c r="H32" s="96">
        <f t="shared" si="6"/>
        <v>207.6</v>
      </c>
      <c r="I32" s="96">
        <v>293.5</v>
      </c>
      <c r="J32" s="96">
        <v>85.9</v>
      </c>
      <c r="K32" s="96">
        <f t="shared" si="7"/>
        <v>207.6</v>
      </c>
      <c r="L32" s="67">
        <f t="shared" si="3"/>
        <v>880.5</v>
      </c>
      <c r="M32" s="25" t="s">
        <v>12</v>
      </c>
      <c r="N32" s="27"/>
    </row>
    <row r="33" spans="1:16" ht="63" customHeight="1" x14ac:dyDescent="0.25">
      <c r="A33" s="170"/>
      <c r="B33" s="186"/>
      <c r="C33" s="96">
        <v>880.5</v>
      </c>
      <c r="D33" s="96">
        <f t="shared" si="5"/>
        <v>880.5</v>
      </c>
      <c r="E33" s="96">
        <f t="shared" si="4"/>
        <v>0</v>
      </c>
      <c r="F33" s="96">
        <v>880.5</v>
      </c>
      <c r="G33" s="96">
        <v>880.4</v>
      </c>
      <c r="H33" s="96">
        <f t="shared" si="6"/>
        <v>0.10000000000002274</v>
      </c>
      <c r="I33" s="96">
        <v>880.5</v>
      </c>
      <c r="J33" s="96">
        <v>880.4</v>
      </c>
      <c r="K33" s="96">
        <f t="shared" si="7"/>
        <v>0.10000000000002274</v>
      </c>
      <c r="L33" s="67">
        <f t="shared" si="3"/>
        <v>2641.5</v>
      </c>
      <c r="M33" s="25" t="s">
        <v>8</v>
      </c>
      <c r="N33" s="27"/>
    </row>
    <row r="34" spans="1:16" ht="72" x14ac:dyDescent="0.25">
      <c r="A34" s="42" t="s">
        <v>19</v>
      </c>
      <c r="B34" s="24" t="s">
        <v>45</v>
      </c>
      <c r="C34" s="96">
        <v>2056.1</v>
      </c>
      <c r="D34" s="96">
        <f t="shared" si="5"/>
        <v>2056.1</v>
      </c>
      <c r="E34" s="96">
        <f t="shared" si="4"/>
        <v>0</v>
      </c>
      <c r="F34" s="96">
        <v>2056.1</v>
      </c>
      <c r="G34" s="96">
        <v>1456</v>
      </c>
      <c r="H34" s="96">
        <f t="shared" si="6"/>
        <v>600.09999999999991</v>
      </c>
      <c r="I34" s="96">
        <v>2056.1</v>
      </c>
      <c r="J34" s="96">
        <v>1456</v>
      </c>
      <c r="K34" s="96">
        <f t="shared" si="7"/>
        <v>600.09999999999991</v>
      </c>
      <c r="L34" s="67">
        <f t="shared" si="3"/>
        <v>6168.2999999999993</v>
      </c>
      <c r="M34" s="25" t="s">
        <v>12</v>
      </c>
      <c r="N34" s="27"/>
    </row>
    <row r="35" spans="1:16" ht="72" x14ac:dyDescent="0.25">
      <c r="A35" s="42" t="s">
        <v>27</v>
      </c>
      <c r="B35" s="24" t="s">
        <v>41</v>
      </c>
      <c r="C35" s="96">
        <v>7546</v>
      </c>
      <c r="D35" s="96">
        <f t="shared" si="5"/>
        <v>7546</v>
      </c>
      <c r="E35" s="96">
        <f t="shared" si="4"/>
        <v>0</v>
      </c>
      <c r="F35" s="96">
        <v>8452.5</v>
      </c>
      <c r="G35" s="96">
        <v>6999.2</v>
      </c>
      <c r="H35" s="96">
        <f t="shared" si="6"/>
        <v>1453.3000000000002</v>
      </c>
      <c r="I35" s="96">
        <v>8452.5</v>
      </c>
      <c r="J35" s="96">
        <v>6999.2</v>
      </c>
      <c r="K35" s="96">
        <f t="shared" si="7"/>
        <v>1453.3000000000002</v>
      </c>
      <c r="L35" s="67">
        <f t="shared" si="3"/>
        <v>24451</v>
      </c>
      <c r="M35" s="25" t="s">
        <v>12</v>
      </c>
      <c r="N35" s="27"/>
    </row>
    <row r="36" spans="1:16" ht="51" customHeight="1" x14ac:dyDescent="0.25">
      <c r="A36" s="42" t="s">
        <v>29</v>
      </c>
      <c r="B36" s="24" t="s">
        <v>44</v>
      </c>
      <c r="C36" s="96">
        <v>3000</v>
      </c>
      <c r="D36" s="96">
        <f t="shared" si="5"/>
        <v>3000</v>
      </c>
      <c r="E36" s="96">
        <f t="shared" si="4"/>
        <v>0</v>
      </c>
      <c r="F36" s="96">
        <v>6000</v>
      </c>
      <c r="G36" s="96">
        <v>3000</v>
      </c>
      <c r="H36" s="96">
        <f t="shared" si="6"/>
        <v>3000</v>
      </c>
      <c r="I36" s="96">
        <v>6000</v>
      </c>
      <c r="J36" s="96">
        <v>3000</v>
      </c>
      <c r="K36" s="96">
        <f t="shared" si="7"/>
        <v>3000</v>
      </c>
      <c r="L36" s="67">
        <f t="shared" si="3"/>
        <v>15000</v>
      </c>
      <c r="M36" s="25" t="s">
        <v>12</v>
      </c>
      <c r="N36" s="27"/>
    </row>
    <row r="37" spans="1:16" ht="91.5" customHeight="1" x14ac:dyDescent="0.25">
      <c r="A37" s="83" t="s">
        <v>30</v>
      </c>
      <c r="B37" s="35" t="s">
        <v>42</v>
      </c>
      <c r="C37" s="97">
        <v>0</v>
      </c>
      <c r="D37" s="97">
        <v>493</v>
      </c>
      <c r="E37" s="96">
        <f t="shared" si="4"/>
        <v>493</v>
      </c>
      <c r="F37" s="96">
        <v>0</v>
      </c>
      <c r="G37" s="96">
        <v>1226.5</v>
      </c>
      <c r="H37" s="96">
        <f t="shared" si="6"/>
        <v>-1226.5</v>
      </c>
      <c r="I37" s="96">
        <v>0</v>
      </c>
      <c r="J37" s="96">
        <v>1226.5</v>
      </c>
      <c r="K37" s="96">
        <f t="shared" si="7"/>
        <v>-1226.5</v>
      </c>
      <c r="L37" s="67">
        <f t="shared" si="3"/>
        <v>0</v>
      </c>
      <c r="M37" s="25" t="s">
        <v>12</v>
      </c>
      <c r="N37" s="27" t="s">
        <v>97</v>
      </c>
    </row>
    <row r="38" spans="1:16" ht="178.5" customHeight="1" x14ac:dyDescent="0.25">
      <c r="A38" s="42" t="s">
        <v>33</v>
      </c>
      <c r="B38" s="24" t="s">
        <v>68</v>
      </c>
      <c r="C38" s="96">
        <v>70</v>
      </c>
      <c r="D38" s="96">
        <f>C38</f>
        <v>70</v>
      </c>
      <c r="E38" s="96">
        <f t="shared" si="4"/>
        <v>0</v>
      </c>
      <c r="F38" s="96">
        <v>70</v>
      </c>
      <c r="G38" s="96">
        <v>0</v>
      </c>
      <c r="H38" s="96">
        <f t="shared" si="6"/>
        <v>70</v>
      </c>
      <c r="I38" s="96">
        <v>70</v>
      </c>
      <c r="J38" s="96">
        <v>0</v>
      </c>
      <c r="K38" s="96">
        <f t="shared" si="7"/>
        <v>70</v>
      </c>
      <c r="L38" s="67">
        <f t="shared" si="3"/>
        <v>210</v>
      </c>
      <c r="M38" s="25" t="s">
        <v>64</v>
      </c>
      <c r="N38" s="27"/>
    </row>
    <row r="39" spans="1:16" ht="38.25" customHeight="1" x14ac:dyDescent="0.25">
      <c r="A39" s="168" t="s">
        <v>40</v>
      </c>
      <c r="B39" s="171" t="s">
        <v>66</v>
      </c>
      <c r="C39" s="96">
        <v>10</v>
      </c>
      <c r="D39" s="96">
        <f>C39</f>
        <v>10</v>
      </c>
      <c r="E39" s="96">
        <f t="shared" si="4"/>
        <v>0</v>
      </c>
      <c r="F39" s="96">
        <v>10</v>
      </c>
      <c r="G39" s="96">
        <v>0</v>
      </c>
      <c r="H39" s="96">
        <f t="shared" si="6"/>
        <v>10</v>
      </c>
      <c r="I39" s="96">
        <v>10</v>
      </c>
      <c r="J39" s="96">
        <v>0</v>
      </c>
      <c r="K39" s="96">
        <f t="shared" si="7"/>
        <v>10</v>
      </c>
      <c r="L39" s="67">
        <f t="shared" si="3"/>
        <v>30</v>
      </c>
      <c r="M39" s="25" t="s">
        <v>12</v>
      </c>
      <c r="N39" s="27"/>
    </row>
    <row r="40" spans="1:16" ht="38.25" customHeight="1" x14ac:dyDescent="0.25">
      <c r="A40" s="167"/>
      <c r="B40" s="176"/>
      <c r="C40" s="96">
        <v>322.60000000000002</v>
      </c>
      <c r="D40" s="96">
        <f>C40</f>
        <v>322.60000000000002</v>
      </c>
      <c r="E40" s="96">
        <f t="shared" si="4"/>
        <v>0</v>
      </c>
      <c r="F40" s="96">
        <v>322.60000000000002</v>
      </c>
      <c r="G40" s="96">
        <v>0</v>
      </c>
      <c r="H40" s="96">
        <f t="shared" si="6"/>
        <v>322.60000000000002</v>
      </c>
      <c r="I40" s="96">
        <v>322.60000000000002</v>
      </c>
      <c r="J40" s="96">
        <v>0</v>
      </c>
      <c r="K40" s="96">
        <f t="shared" si="7"/>
        <v>322.60000000000002</v>
      </c>
      <c r="L40" s="67">
        <f t="shared" si="3"/>
        <v>967.80000000000007</v>
      </c>
      <c r="M40" s="25" t="s">
        <v>64</v>
      </c>
      <c r="N40" s="27"/>
    </row>
    <row r="41" spans="1:16" ht="72" x14ac:dyDescent="0.25">
      <c r="A41" s="42" t="s">
        <v>106</v>
      </c>
      <c r="B41" s="24" t="s">
        <v>43</v>
      </c>
      <c r="C41" s="96">
        <v>3371.6</v>
      </c>
      <c r="D41" s="96">
        <f>C41</f>
        <v>3371.6</v>
      </c>
      <c r="E41" s="96">
        <f t="shared" si="4"/>
        <v>0</v>
      </c>
      <c r="F41" s="96">
        <v>3371.6</v>
      </c>
      <c r="G41" s="96">
        <v>3411.6</v>
      </c>
      <c r="H41" s="96">
        <f t="shared" si="6"/>
        <v>-40</v>
      </c>
      <c r="I41" s="96">
        <v>3371.6</v>
      </c>
      <c r="J41" s="96">
        <v>3411.6</v>
      </c>
      <c r="K41" s="96">
        <f t="shared" si="7"/>
        <v>-40</v>
      </c>
      <c r="L41" s="67">
        <f t="shared" si="3"/>
        <v>10114.799999999999</v>
      </c>
      <c r="M41" s="25" t="s">
        <v>12</v>
      </c>
      <c r="N41" s="27"/>
    </row>
    <row r="42" spans="1:16" ht="264" x14ac:dyDescent="0.25">
      <c r="A42" s="83" t="s">
        <v>113</v>
      </c>
      <c r="B42" s="35" t="s">
        <v>95</v>
      </c>
      <c r="C42" s="96"/>
      <c r="D42" s="96">
        <v>5684.4</v>
      </c>
      <c r="E42" s="96">
        <f t="shared" si="4"/>
        <v>5684.4</v>
      </c>
      <c r="F42" s="96"/>
      <c r="G42" s="96"/>
      <c r="H42" s="96"/>
      <c r="I42" s="96"/>
      <c r="J42" s="96"/>
      <c r="K42" s="96"/>
      <c r="L42" s="67"/>
      <c r="M42" s="25" t="s">
        <v>12</v>
      </c>
      <c r="N42" s="27" t="s">
        <v>96</v>
      </c>
    </row>
    <row r="43" spans="1:16" ht="96" x14ac:dyDescent="0.25">
      <c r="A43" s="83" t="s">
        <v>114</v>
      </c>
      <c r="B43" s="35" t="s">
        <v>105</v>
      </c>
      <c r="C43" s="96"/>
      <c r="D43" s="96">
        <v>566.79999999999995</v>
      </c>
      <c r="E43" s="96">
        <f t="shared" si="4"/>
        <v>566.79999999999995</v>
      </c>
      <c r="F43" s="96"/>
      <c r="G43" s="96"/>
      <c r="H43" s="96"/>
      <c r="I43" s="96"/>
      <c r="J43" s="96"/>
      <c r="K43" s="96"/>
      <c r="L43" s="67"/>
      <c r="M43" s="25" t="s">
        <v>12</v>
      </c>
      <c r="N43" s="27"/>
    </row>
    <row r="44" spans="1:16" ht="24" x14ac:dyDescent="0.25">
      <c r="A44" s="225">
        <v>2</v>
      </c>
      <c r="B44" s="171" t="s">
        <v>32</v>
      </c>
      <c r="C44" s="96">
        <f t="shared" ref="C44:D46" si="8">C48+C52</f>
        <v>560</v>
      </c>
      <c r="D44" s="96">
        <f t="shared" si="8"/>
        <v>560</v>
      </c>
      <c r="E44" s="96">
        <f t="shared" si="4"/>
        <v>0</v>
      </c>
      <c r="F44" s="96">
        <f t="shared" ref="F44:G46" si="9">F48+F52</f>
        <v>562</v>
      </c>
      <c r="G44" s="96">
        <f t="shared" si="9"/>
        <v>12.2</v>
      </c>
      <c r="H44" s="96">
        <f>F44-G44</f>
        <v>549.79999999999995</v>
      </c>
      <c r="I44" s="96">
        <f t="shared" ref="I44:J46" si="10">I48+I52</f>
        <v>0</v>
      </c>
      <c r="J44" s="96">
        <f t="shared" si="10"/>
        <v>12.2</v>
      </c>
      <c r="K44" s="96">
        <f>I44-J44</f>
        <v>-12.2</v>
      </c>
      <c r="L44" s="67">
        <f t="shared" si="3"/>
        <v>1122</v>
      </c>
      <c r="M44" s="25" t="s">
        <v>12</v>
      </c>
      <c r="N44" s="128">
        <f>D44+D56+D58</f>
        <v>7737.3</v>
      </c>
      <c r="P44" s="3"/>
    </row>
    <row r="45" spans="1:16" ht="24" x14ac:dyDescent="0.25">
      <c r="A45" s="226"/>
      <c r="B45" s="172"/>
      <c r="C45" s="96">
        <f>C49+C53</f>
        <v>7708.8</v>
      </c>
      <c r="D45" s="96">
        <f>D49+D53</f>
        <v>1016.4000000000001</v>
      </c>
      <c r="E45" s="96">
        <f t="shared" si="4"/>
        <v>-6692.4</v>
      </c>
      <c r="F45" s="96">
        <f t="shared" si="9"/>
        <v>8035.7</v>
      </c>
      <c r="G45" s="96">
        <f t="shared" si="9"/>
        <v>811.6</v>
      </c>
      <c r="H45" s="96">
        <f t="shared" ref="H45:H47" si="11">F45-G45</f>
        <v>7224.0999999999995</v>
      </c>
      <c r="I45" s="96">
        <f t="shared" si="10"/>
        <v>0</v>
      </c>
      <c r="J45" s="96">
        <f t="shared" si="10"/>
        <v>811.6</v>
      </c>
      <c r="K45" s="96">
        <f t="shared" ref="K45:K47" si="12">I45-J45</f>
        <v>-811.6</v>
      </c>
      <c r="L45" s="67">
        <f t="shared" si="3"/>
        <v>15744.5</v>
      </c>
      <c r="M45" s="25" t="s">
        <v>8</v>
      </c>
      <c r="N45" s="128">
        <f>D45+D49+D53+D59</f>
        <v>41992.800000000003</v>
      </c>
      <c r="P45" s="3"/>
    </row>
    <row r="46" spans="1:16" ht="48" x14ac:dyDescent="0.25">
      <c r="A46" s="226"/>
      <c r="B46" s="173"/>
      <c r="C46" s="96">
        <f t="shared" si="8"/>
        <v>0</v>
      </c>
      <c r="D46" s="96">
        <f>D50+D54</f>
        <v>6692.4</v>
      </c>
      <c r="E46" s="96">
        <f t="shared" si="4"/>
        <v>6692.4</v>
      </c>
      <c r="F46" s="96">
        <f t="shared" si="9"/>
        <v>0</v>
      </c>
      <c r="G46" s="96">
        <f t="shared" si="9"/>
        <v>3053.1</v>
      </c>
      <c r="H46" s="96">
        <f t="shared" si="11"/>
        <v>-3053.1</v>
      </c>
      <c r="I46" s="96">
        <f t="shared" si="10"/>
        <v>0</v>
      </c>
      <c r="J46" s="96">
        <f t="shared" si="10"/>
        <v>3053.1</v>
      </c>
      <c r="K46" s="96">
        <f t="shared" si="12"/>
        <v>-3053.1</v>
      </c>
      <c r="L46" s="67">
        <f t="shared" si="3"/>
        <v>0</v>
      </c>
      <c r="M46" s="25" t="s">
        <v>9</v>
      </c>
      <c r="N46" s="27"/>
      <c r="P46" s="3"/>
    </row>
    <row r="47" spans="1:16" s="2" customFormat="1" ht="205.5" customHeight="1" x14ac:dyDescent="0.25">
      <c r="A47" s="222"/>
      <c r="B47" s="34" t="s">
        <v>38</v>
      </c>
      <c r="C47" s="96">
        <f>C44+C45+C46</f>
        <v>8268.7999999999993</v>
      </c>
      <c r="D47" s="96">
        <f>D44+D45+D46</f>
        <v>8268.7999999999993</v>
      </c>
      <c r="E47" s="96">
        <f t="shared" si="4"/>
        <v>0</v>
      </c>
      <c r="F47" s="96">
        <f t="shared" ref="F47:G47" si="13">F44+F45+F46</f>
        <v>8597.7000000000007</v>
      </c>
      <c r="G47" s="96">
        <f t="shared" si="13"/>
        <v>3876.9</v>
      </c>
      <c r="H47" s="96">
        <f t="shared" si="11"/>
        <v>4720.8000000000011</v>
      </c>
      <c r="I47" s="96">
        <f t="shared" ref="I47:J47" si="14">I44+I45+I46</f>
        <v>0</v>
      </c>
      <c r="J47" s="96">
        <f t="shared" si="14"/>
        <v>3876.9</v>
      </c>
      <c r="K47" s="96">
        <f t="shared" si="12"/>
        <v>-3876.9</v>
      </c>
      <c r="L47" s="67">
        <f t="shared" si="3"/>
        <v>16866.5</v>
      </c>
      <c r="M47" s="25"/>
      <c r="N47" s="27"/>
      <c r="P47" s="10"/>
    </row>
    <row r="48" spans="1:16" ht="72.75" customHeight="1" x14ac:dyDescent="0.25">
      <c r="A48" s="223" t="s">
        <v>48</v>
      </c>
      <c r="B48" s="179" t="s">
        <v>61</v>
      </c>
      <c r="C48" s="96">
        <v>500</v>
      </c>
      <c r="D48" s="96">
        <f>C48</f>
        <v>500</v>
      </c>
      <c r="E48" s="96">
        <f t="shared" si="4"/>
        <v>0</v>
      </c>
      <c r="F48" s="96">
        <v>500</v>
      </c>
      <c r="G48" s="96">
        <v>12.2</v>
      </c>
      <c r="H48" s="96">
        <f>F48-G48</f>
        <v>487.8</v>
      </c>
      <c r="I48" s="96">
        <v>0</v>
      </c>
      <c r="J48" s="96">
        <v>12.2</v>
      </c>
      <c r="K48" s="96">
        <f>I48-J48</f>
        <v>-12.2</v>
      </c>
      <c r="L48" s="67">
        <f>C48+F48+I48</f>
        <v>1000</v>
      </c>
      <c r="M48" s="25" t="s">
        <v>12</v>
      </c>
      <c r="N48" s="27"/>
    </row>
    <row r="49" spans="1:17" ht="39" customHeight="1" x14ac:dyDescent="0.25">
      <c r="A49" s="224"/>
      <c r="B49" s="180"/>
      <c r="C49" s="96">
        <v>4164.8</v>
      </c>
      <c r="D49" s="96">
        <v>874.6</v>
      </c>
      <c r="E49" s="96">
        <f t="shared" si="4"/>
        <v>-3290.2000000000003</v>
      </c>
      <c r="F49" s="96">
        <v>4355.5</v>
      </c>
      <c r="G49" s="96">
        <v>811.6</v>
      </c>
      <c r="H49" s="96">
        <f t="shared" ref="H49:H50" si="15">F49-G49</f>
        <v>3543.9</v>
      </c>
      <c r="I49" s="96">
        <v>0</v>
      </c>
      <c r="J49" s="96">
        <v>811.6</v>
      </c>
      <c r="K49" s="96">
        <f t="shared" ref="K49:K50" si="16">I49-J49</f>
        <v>-811.6</v>
      </c>
      <c r="L49" s="67">
        <f>C49+F49+I49</f>
        <v>8520.2999999999993</v>
      </c>
      <c r="M49" s="25" t="s">
        <v>8</v>
      </c>
      <c r="N49" s="27"/>
    </row>
    <row r="50" spans="1:17" ht="39" customHeight="1" x14ac:dyDescent="0.25">
      <c r="A50" s="224"/>
      <c r="B50" s="181"/>
      <c r="C50" s="96">
        <v>0</v>
      </c>
      <c r="D50" s="96">
        <v>3290.2</v>
      </c>
      <c r="E50" s="96">
        <f t="shared" si="4"/>
        <v>3290.2</v>
      </c>
      <c r="F50" s="96">
        <v>0</v>
      </c>
      <c r="G50" s="96">
        <v>3053.1</v>
      </c>
      <c r="H50" s="96">
        <f t="shared" si="15"/>
        <v>-3053.1</v>
      </c>
      <c r="I50" s="96">
        <v>0</v>
      </c>
      <c r="J50" s="96">
        <v>3053.1</v>
      </c>
      <c r="K50" s="96">
        <f t="shared" si="16"/>
        <v>-3053.1</v>
      </c>
      <c r="L50" s="67">
        <f>C50+F50+I50</f>
        <v>0</v>
      </c>
      <c r="M50" s="25" t="s">
        <v>9</v>
      </c>
      <c r="N50" s="27"/>
    </row>
    <row r="51" spans="1:17" ht="92.25" customHeight="1" x14ac:dyDescent="0.25">
      <c r="A51" s="222"/>
      <c r="B51" s="34" t="s">
        <v>62</v>
      </c>
      <c r="C51" s="96">
        <f>C48+C49+C50</f>
        <v>4664.8</v>
      </c>
      <c r="D51" s="96">
        <f t="shared" ref="D51:K51" si="17">D48+D49+D50</f>
        <v>4664.7999999999993</v>
      </c>
      <c r="E51" s="96">
        <f t="shared" si="4"/>
        <v>0</v>
      </c>
      <c r="F51" s="96">
        <f t="shared" si="17"/>
        <v>4855.5</v>
      </c>
      <c r="G51" s="96">
        <f t="shared" si="17"/>
        <v>3876.9</v>
      </c>
      <c r="H51" s="96">
        <f t="shared" si="17"/>
        <v>978.60000000000036</v>
      </c>
      <c r="I51" s="96">
        <f t="shared" si="17"/>
        <v>0</v>
      </c>
      <c r="J51" s="96">
        <f t="shared" si="17"/>
        <v>3876.9</v>
      </c>
      <c r="K51" s="96">
        <f t="shared" si="17"/>
        <v>-3876.9</v>
      </c>
      <c r="L51" s="67"/>
      <c r="M51" s="25"/>
      <c r="N51" s="27"/>
    </row>
    <row r="52" spans="1:17" ht="87.75" customHeight="1" x14ac:dyDescent="0.25">
      <c r="A52" s="223" t="s">
        <v>63</v>
      </c>
      <c r="B52" s="240" t="s">
        <v>65</v>
      </c>
      <c r="C52" s="96">
        <v>60</v>
      </c>
      <c r="D52" s="96">
        <f>C52</f>
        <v>60</v>
      </c>
      <c r="E52" s="96">
        <f t="shared" si="4"/>
        <v>0</v>
      </c>
      <c r="F52" s="96">
        <v>62</v>
      </c>
      <c r="G52" s="96">
        <v>0</v>
      </c>
      <c r="H52" s="96">
        <f>F52-G52</f>
        <v>62</v>
      </c>
      <c r="I52" s="96">
        <v>0</v>
      </c>
      <c r="J52" s="96">
        <v>0</v>
      </c>
      <c r="K52" s="96">
        <f>I52-J52</f>
        <v>0</v>
      </c>
      <c r="L52" s="67">
        <f>C52+F52+I52</f>
        <v>122</v>
      </c>
      <c r="M52" s="25" t="s">
        <v>12</v>
      </c>
      <c r="N52" s="27"/>
    </row>
    <row r="53" spans="1:17" ht="41.25" customHeight="1" x14ac:dyDescent="0.25">
      <c r="A53" s="224"/>
      <c r="B53" s="241"/>
      <c r="C53" s="96">
        <v>3544</v>
      </c>
      <c r="D53" s="96">
        <v>141.80000000000001</v>
      </c>
      <c r="E53" s="96">
        <f t="shared" si="4"/>
        <v>-3402.2</v>
      </c>
      <c r="F53" s="96">
        <v>3680.2</v>
      </c>
      <c r="G53" s="96">
        <v>0</v>
      </c>
      <c r="H53" s="96">
        <f>F53-G53</f>
        <v>3680.2</v>
      </c>
      <c r="I53" s="96">
        <v>0</v>
      </c>
      <c r="J53" s="96">
        <v>0</v>
      </c>
      <c r="K53" s="96">
        <f t="shared" ref="K53:K54" si="18">I53-J53</f>
        <v>0</v>
      </c>
      <c r="L53" s="67">
        <f>C53+F53+I53</f>
        <v>7224.2</v>
      </c>
      <c r="M53" s="25" t="s">
        <v>8</v>
      </c>
      <c r="N53" s="27"/>
    </row>
    <row r="54" spans="1:17" ht="37.5" customHeight="1" x14ac:dyDescent="0.25">
      <c r="A54" s="224"/>
      <c r="B54" s="242"/>
      <c r="C54" s="96">
        <v>0</v>
      </c>
      <c r="D54" s="96">
        <v>3402.2</v>
      </c>
      <c r="E54" s="96">
        <f t="shared" si="4"/>
        <v>3402.2</v>
      </c>
      <c r="F54" s="96">
        <v>0</v>
      </c>
      <c r="G54" s="96"/>
      <c r="H54" s="96"/>
      <c r="I54" s="96">
        <v>0</v>
      </c>
      <c r="J54" s="96">
        <v>0</v>
      </c>
      <c r="K54" s="96">
        <f t="shared" si="18"/>
        <v>0</v>
      </c>
      <c r="L54" s="67">
        <f>C54+F54+I54</f>
        <v>0</v>
      </c>
      <c r="M54" s="25" t="s">
        <v>9</v>
      </c>
      <c r="N54" s="27"/>
    </row>
    <row r="55" spans="1:17" ht="237" customHeight="1" x14ac:dyDescent="0.25">
      <c r="A55" s="222"/>
      <c r="B55" s="34" t="s">
        <v>71</v>
      </c>
      <c r="C55" s="99">
        <f>C52+C53+C54</f>
        <v>3604</v>
      </c>
      <c r="D55" s="99">
        <f t="shared" ref="D55:K55" si="19">D52+D53+D54</f>
        <v>3604</v>
      </c>
      <c r="E55" s="96">
        <f t="shared" si="4"/>
        <v>0</v>
      </c>
      <c r="F55" s="99">
        <f t="shared" si="19"/>
        <v>3742.2</v>
      </c>
      <c r="G55" s="99">
        <f t="shared" si="19"/>
        <v>0</v>
      </c>
      <c r="H55" s="99">
        <f t="shared" si="19"/>
        <v>3742.2</v>
      </c>
      <c r="I55" s="99">
        <f t="shared" si="19"/>
        <v>0</v>
      </c>
      <c r="J55" s="99">
        <f t="shared" si="19"/>
        <v>0</v>
      </c>
      <c r="K55" s="99">
        <f t="shared" si="19"/>
        <v>0</v>
      </c>
      <c r="L55" s="67"/>
      <c r="M55" s="25"/>
      <c r="N55" s="27"/>
    </row>
    <row r="56" spans="1:17" ht="90.75" customHeight="1" x14ac:dyDescent="0.25">
      <c r="A56" s="76">
        <v>3</v>
      </c>
      <c r="B56" s="41" t="s">
        <v>53</v>
      </c>
      <c r="C56" s="99">
        <v>6849.6</v>
      </c>
      <c r="D56" s="99">
        <v>7137.3</v>
      </c>
      <c r="E56" s="96">
        <f t="shared" si="4"/>
        <v>287.69999999999982</v>
      </c>
      <c r="F56" s="99">
        <v>6849.6</v>
      </c>
      <c r="G56" s="99">
        <v>5613.4</v>
      </c>
      <c r="H56" s="99">
        <f>F56-G56</f>
        <v>1236.2000000000007</v>
      </c>
      <c r="I56" s="99">
        <v>6849.6</v>
      </c>
      <c r="J56" s="99">
        <v>5613.4</v>
      </c>
      <c r="K56" s="99">
        <f>I56-J56</f>
        <v>1236.2000000000007</v>
      </c>
      <c r="L56" s="67">
        <f>C56+F56+I56</f>
        <v>20548.800000000003</v>
      </c>
      <c r="M56" s="25" t="s">
        <v>12</v>
      </c>
      <c r="N56" s="27" t="s">
        <v>108</v>
      </c>
    </row>
    <row r="57" spans="1:17" ht="51.75" customHeight="1" x14ac:dyDescent="0.25">
      <c r="A57" s="220">
        <v>4</v>
      </c>
      <c r="B57" s="84" t="s">
        <v>93</v>
      </c>
      <c r="C57" s="99">
        <v>0</v>
      </c>
      <c r="D57" s="99">
        <f>D58+D59</f>
        <v>40000</v>
      </c>
      <c r="E57" s="96">
        <f t="shared" si="4"/>
        <v>40000</v>
      </c>
      <c r="F57" s="99"/>
      <c r="G57" s="99"/>
      <c r="H57" s="99"/>
      <c r="I57" s="99"/>
      <c r="J57" s="100"/>
      <c r="K57" s="100"/>
      <c r="L57" s="101"/>
      <c r="M57" s="25"/>
      <c r="N57" s="27"/>
    </row>
    <row r="58" spans="1:17" ht="90" customHeight="1" x14ac:dyDescent="0.25">
      <c r="A58" s="221"/>
      <c r="B58" s="175" t="s">
        <v>94</v>
      </c>
      <c r="C58" s="99">
        <v>0</v>
      </c>
      <c r="D58" s="99">
        <v>40</v>
      </c>
      <c r="E58" s="96">
        <f t="shared" si="4"/>
        <v>40</v>
      </c>
      <c r="F58" s="99"/>
      <c r="G58" s="99"/>
      <c r="H58" s="99"/>
      <c r="I58" s="99"/>
      <c r="J58" s="100"/>
      <c r="K58" s="100"/>
      <c r="L58" s="101"/>
      <c r="M58" s="25" t="s">
        <v>12</v>
      </c>
      <c r="N58" s="27" t="s">
        <v>109</v>
      </c>
    </row>
    <row r="59" spans="1:17" ht="123.75" customHeight="1" x14ac:dyDescent="0.25">
      <c r="A59" s="222"/>
      <c r="B59" s="176"/>
      <c r="C59" s="99">
        <v>0</v>
      </c>
      <c r="D59" s="99">
        <v>39960</v>
      </c>
      <c r="E59" s="96">
        <f t="shared" si="4"/>
        <v>39960</v>
      </c>
      <c r="F59" s="99"/>
      <c r="G59" s="99"/>
      <c r="H59" s="99"/>
      <c r="I59" s="99"/>
      <c r="J59" s="100"/>
      <c r="K59" s="100"/>
      <c r="L59" s="101"/>
      <c r="M59" s="25" t="s">
        <v>8</v>
      </c>
      <c r="N59" s="27" t="s">
        <v>109</v>
      </c>
    </row>
    <row r="60" spans="1:17" ht="138.75" customHeight="1" x14ac:dyDescent="0.25">
      <c r="A60" s="19">
        <v>5</v>
      </c>
      <c r="B60" s="84" t="s">
        <v>110</v>
      </c>
      <c r="C60" s="99"/>
      <c r="D60" s="99">
        <v>694</v>
      </c>
      <c r="E60" s="96">
        <f t="shared" si="4"/>
        <v>694</v>
      </c>
      <c r="F60" s="99"/>
      <c r="G60" s="99"/>
      <c r="H60" s="99"/>
      <c r="I60" s="99"/>
      <c r="J60" s="100"/>
      <c r="K60" s="100"/>
      <c r="L60" s="101"/>
      <c r="M60" s="25"/>
      <c r="N60" s="27" t="s">
        <v>111</v>
      </c>
    </row>
    <row r="61" spans="1:17" s="7" customFormat="1" ht="60.75" customHeight="1" x14ac:dyDescent="0.45">
      <c r="A61" s="46"/>
      <c r="B61" s="102" t="s">
        <v>20</v>
      </c>
      <c r="C61" s="103">
        <f>C11+C56+C44</f>
        <v>26387.199999999997</v>
      </c>
      <c r="D61" s="103">
        <f>D11+D44+D56+D58+D60</f>
        <v>34153.1</v>
      </c>
      <c r="E61" s="103">
        <f t="shared" ref="E61:E64" si="20">D61-C61</f>
        <v>7765.9000000000015</v>
      </c>
      <c r="F61" s="103">
        <f>F11+F56+F44</f>
        <v>28499.699999999997</v>
      </c>
      <c r="G61" s="103">
        <v>25376.799999999999</v>
      </c>
      <c r="H61" s="103">
        <f>F61-G61</f>
        <v>3122.8999999999978</v>
      </c>
      <c r="I61" s="103">
        <f>I11+I56+I48</f>
        <v>27937.699999999997</v>
      </c>
      <c r="J61" s="104">
        <v>25376.799999999999</v>
      </c>
      <c r="K61" s="104">
        <f>I61-J61</f>
        <v>2560.8999999999978</v>
      </c>
      <c r="L61" s="105">
        <f>C61+F61+I61</f>
        <v>82824.599999999991</v>
      </c>
      <c r="M61" s="129"/>
      <c r="N61" s="106"/>
      <c r="P61" s="11"/>
    </row>
    <row r="62" spans="1:17" s="7" customFormat="1" ht="45.75" customHeight="1" x14ac:dyDescent="0.45">
      <c r="A62" s="46"/>
      <c r="B62" s="107" t="s">
        <v>21</v>
      </c>
      <c r="C62" s="103">
        <f>C45+C12</f>
        <v>147481.49999999997</v>
      </c>
      <c r="D62" s="103">
        <f>D12+D59+D53+D49</f>
        <v>180749.09999999998</v>
      </c>
      <c r="E62" s="103">
        <f t="shared" si="20"/>
        <v>33267.600000000006</v>
      </c>
      <c r="F62" s="103">
        <f>F45+F12</f>
        <v>18122.5</v>
      </c>
      <c r="G62" s="103">
        <v>8310.2000000000007</v>
      </c>
      <c r="H62" s="103">
        <f t="shared" ref="H62:H64" si="21">F62-G62</f>
        <v>9812.2999999999993</v>
      </c>
      <c r="I62" s="103">
        <f>I45+I12</f>
        <v>10086.799999999999</v>
      </c>
      <c r="J62" s="104">
        <v>8310.2000000000007</v>
      </c>
      <c r="K62" s="104">
        <f t="shared" ref="K62:K64" si="22">I62-J62</f>
        <v>1776.5999999999985</v>
      </c>
      <c r="L62" s="105">
        <f>C62+F62+I62</f>
        <v>175690.79999999996</v>
      </c>
      <c r="M62" s="129"/>
      <c r="N62" s="132"/>
      <c r="P62" s="11"/>
      <c r="Q62" s="12"/>
    </row>
    <row r="63" spans="1:17" s="7" customFormat="1" ht="54.75" customHeight="1" x14ac:dyDescent="0.45">
      <c r="A63" s="46"/>
      <c r="B63" s="107" t="s">
        <v>9</v>
      </c>
      <c r="C63" s="103">
        <f>C46</f>
        <v>0</v>
      </c>
      <c r="D63" s="103">
        <f>D54+D50</f>
        <v>6692.4</v>
      </c>
      <c r="E63" s="103">
        <f>D63-C63</f>
        <v>6692.4</v>
      </c>
      <c r="F63" s="103">
        <f>F46</f>
        <v>0</v>
      </c>
      <c r="G63" s="103">
        <v>3053.1</v>
      </c>
      <c r="H63" s="103">
        <f t="shared" si="21"/>
        <v>-3053.1</v>
      </c>
      <c r="I63" s="103">
        <f>I46</f>
        <v>0</v>
      </c>
      <c r="J63" s="104">
        <v>3053.1</v>
      </c>
      <c r="K63" s="104">
        <f t="shared" si="22"/>
        <v>-3053.1</v>
      </c>
      <c r="L63" s="105">
        <f>C63+F63+I63</f>
        <v>0</v>
      </c>
      <c r="M63" s="130"/>
      <c r="N63" s="22"/>
      <c r="P63" s="11"/>
    </row>
    <row r="64" spans="1:17" s="7" customFormat="1" ht="49.5" customHeight="1" x14ac:dyDescent="0.45">
      <c r="A64" s="46"/>
      <c r="B64" s="102" t="s">
        <v>22</v>
      </c>
      <c r="C64" s="103">
        <f>C61+C62+C63</f>
        <v>173868.69999999995</v>
      </c>
      <c r="D64" s="103">
        <f>D61+D62+D63</f>
        <v>221594.59999999998</v>
      </c>
      <c r="E64" s="103">
        <f t="shared" si="20"/>
        <v>47725.900000000023</v>
      </c>
      <c r="F64" s="103">
        <f>F14+F47+F56</f>
        <v>46622.2</v>
      </c>
      <c r="G64" s="103">
        <v>36740.1</v>
      </c>
      <c r="H64" s="103">
        <f t="shared" si="21"/>
        <v>9882.0999999999985</v>
      </c>
      <c r="I64" s="103">
        <f>I14+I47+I56</f>
        <v>38024.5</v>
      </c>
      <c r="J64" s="103">
        <v>36740.1</v>
      </c>
      <c r="K64" s="104">
        <f t="shared" si="22"/>
        <v>1284.4000000000015</v>
      </c>
      <c r="L64" s="103">
        <f>L14+L47+L56</f>
        <v>258515.39999999997</v>
      </c>
      <c r="M64" s="131"/>
      <c r="N64" s="32"/>
      <c r="P64" s="11"/>
    </row>
    <row r="65" spans="1:16" s="8" customFormat="1" ht="63" customHeight="1" x14ac:dyDescent="0.5">
      <c r="A65" s="243" t="s">
        <v>23</v>
      </c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109"/>
      <c r="P65" s="13"/>
    </row>
    <row r="66" spans="1:16" s="4" customFormat="1" ht="49.5" customHeight="1" x14ac:dyDescent="0.35">
      <c r="A66" s="190" t="s">
        <v>58</v>
      </c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2"/>
      <c r="N66" s="41"/>
      <c r="P66" s="14"/>
    </row>
    <row r="67" spans="1:16" s="4" customFormat="1" ht="47.25" customHeight="1" x14ac:dyDescent="0.35">
      <c r="A67" s="237" t="s">
        <v>52</v>
      </c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9"/>
      <c r="N67" s="133"/>
    </row>
    <row r="68" spans="1:16" ht="115.5" customHeight="1" x14ac:dyDescent="0.25">
      <c r="A68" s="49">
        <v>4</v>
      </c>
      <c r="B68" s="50" t="s">
        <v>34</v>
      </c>
      <c r="C68" s="100">
        <f>C69+C70+C71+C72</f>
        <v>212047.2</v>
      </c>
      <c r="D68" s="100">
        <v>217687.31</v>
      </c>
      <c r="E68" s="100">
        <f>D68-C68</f>
        <v>5640.109999999986</v>
      </c>
      <c r="F68" s="100">
        <f>F69+F70+F71</f>
        <v>216547.20000000001</v>
      </c>
      <c r="G68" s="100">
        <v>197450.2</v>
      </c>
      <c r="H68" s="100">
        <f>F68-G68</f>
        <v>19097</v>
      </c>
      <c r="I68" s="100">
        <f>I69+I70+I71</f>
        <v>216547.20000000001</v>
      </c>
      <c r="J68" s="100">
        <v>197450.2</v>
      </c>
      <c r="K68" s="100">
        <f>I68-J68</f>
        <v>19097</v>
      </c>
      <c r="L68" s="100">
        <f>L69+L70+L71</f>
        <v>632723.9</v>
      </c>
      <c r="M68" s="27" t="s">
        <v>12</v>
      </c>
      <c r="N68" s="27"/>
    </row>
    <row r="69" spans="1:16" ht="79.5" customHeight="1" x14ac:dyDescent="0.25">
      <c r="A69" s="23" t="s">
        <v>56</v>
      </c>
      <c r="B69" s="41" t="s">
        <v>36</v>
      </c>
      <c r="C69" s="100">
        <f>207874.7-C72</f>
        <v>195457</v>
      </c>
      <c r="D69" s="110">
        <v>196958.4</v>
      </c>
      <c r="E69" s="100">
        <f t="shared" ref="E69:E72" si="23">D69-C69</f>
        <v>1501.3999999999942</v>
      </c>
      <c r="F69" s="100">
        <v>207874.7</v>
      </c>
      <c r="G69" s="100">
        <v>197450.2</v>
      </c>
      <c r="H69" s="100">
        <f t="shared" ref="H69:H71" si="24">F69-G69</f>
        <v>10424.5</v>
      </c>
      <c r="I69" s="100">
        <v>207874.7</v>
      </c>
      <c r="J69" s="100">
        <v>197450.2</v>
      </c>
      <c r="K69" s="100">
        <f t="shared" ref="K69:K71" si="25">I69-J69</f>
        <v>10424.5</v>
      </c>
      <c r="L69" s="54">
        <f>C69+F69+I69</f>
        <v>611206.40000000002</v>
      </c>
      <c r="M69" s="31" t="s">
        <v>12</v>
      </c>
      <c r="N69" s="27" t="s">
        <v>99</v>
      </c>
    </row>
    <row r="70" spans="1:16" ht="137.25" customHeight="1" x14ac:dyDescent="0.25">
      <c r="A70" s="23" t="s">
        <v>57</v>
      </c>
      <c r="B70" s="24" t="s">
        <v>35</v>
      </c>
      <c r="C70" s="100">
        <v>4172.5</v>
      </c>
      <c r="D70" s="100">
        <v>4439.28</v>
      </c>
      <c r="E70" s="100">
        <f t="shared" si="23"/>
        <v>266.77999999999975</v>
      </c>
      <c r="F70" s="100">
        <v>4172.5</v>
      </c>
      <c r="G70" s="100">
        <v>0</v>
      </c>
      <c r="H70" s="100">
        <f t="shared" si="24"/>
        <v>4172.5</v>
      </c>
      <c r="I70" s="100">
        <v>4172.5</v>
      </c>
      <c r="J70" s="100">
        <v>0</v>
      </c>
      <c r="K70" s="100">
        <f t="shared" si="25"/>
        <v>4172.5</v>
      </c>
      <c r="L70" s="54">
        <f>C70+F70+I70</f>
        <v>12517.5</v>
      </c>
      <c r="M70" s="27" t="s">
        <v>12</v>
      </c>
      <c r="N70" s="27" t="s">
        <v>102</v>
      </c>
    </row>
    <row r="71" spans="1:16" ht="137.25" customHeight="1" x14ac:dyDescent="0.25">
      <c r="A71" s="51" t="s">
        <v>59</v>
      </c>
      <c r="B71" s="26" t="s">
        <v>60</v>
      </c>
      <c r="C71" s="111">
        <v>0</v>
      </c>
      <c r="D71" s="111">
        <v>1500</v>
      </c>
      <c r="E71" s="100">
        <f t="shared" si="23"/>
        <v>1500</v>
      </c>
      <c r="F71" s="111">
        <v>4500</v>
      </c>
      <c r="G71" s="111">
        <v>0</v>
      </c>
      <c r="H71" s="100">
        <f t="shared" si="24"/>
        <v>4500</v>
      </c>
      <c r="I71" s="111">
        <v>4500</v>
      </c>
      <c r="J71" s="111">
        <v>0</v>
      </c>
      <c r="K71" s="100">
        <f t="shared" si="25"/>
        <v>4500</v>
      </c>
      <c r="L71" s="101">
        <f>C71+F71+I71</f>
        <v>9000</v>
      </c>
      <c r="M71" s="27" t="s">
        <v>12</v>
      </c>
      <c r="N71" s="27" t="s">
        <v>98</v>
      </c>
    </row>
    <row r="72" spans="1:16" ht="137.25" customHeight="1" x14ac:dyDescent="0.25">
      <c r="A72" s="51" t="s">
        <v>70</v>
      </c>
      <c r="B72" s="24" t="s">
        <v>69</v>
      </c>
      <c r="C72" s="112">
        <v>12417.7</v>
      </c>
      <c r="D72" s="112">
        <v>14542</v>
      </c>
      <c r="E72" s="100">
        <f t="shared" si="23"/>
        <v>2124.2999999999993</v>
      </c>
      <c r="F72" s="112">
        <v>12417.7</v>
      </c>
      <c r="G72" s="112">
        <v>1226.5</v>
      </c>
      <c r="H72" s="112">
        <v>0</v>
      </c>
      <c r="I72" s="112">
        <v>2417.6999999999998</v>
      </c>
      <c r="J72" s="112">
        <v>0</v>
      </c>
      <c r="K72" s="112">
        <f>I72-J72</f>
        <v>2417.6999999999998</v>
      </c>
      <c r="L72" s="113">
        <f>C72+F72+I72</f>
        <v>27253.100000000002</v>
      </c>
      <c r="M72" s="27" t="s">
        <v>12</v>
      </c>
      <c r="N72" s="27" t="s">
        <v>101</v>
      </c>
    </row>
    <row r="73" spans="1:16" ht="137.25" customHeight="1" x14ac:dyDescent="0.25">
      <c r="A73" s="51" t="s">
        <v>103</v>
      </c>
      <c r="B73" s="24" t="s">
        <v>95</v>
      </c>
      <c r="C73" s="112"/>
      <c r="D73" s="112">
        <v>247.63</v>
      </c>
      <c r="E73" s="100">
        <f>D73-C73</f>
        <v>247.63</v>
      </c>
      <c r="F73" s="112"/>
      <c r="G73" s="112"/>
      <c r="H73" s="112"/>
      <c r="I73" s="112"/>
      <c r="J73" s="114"/>
      <c r="K73" s="114"/>
      <c r="L73" s="80"/>
      <c r="M73" s="27" t="s">
        <v>12</v>
      </c>
      <c r="N73" s="27" t="s">
        <v>104</v>
      </c>
    </row>
    <row r="74" spans="1:16" s="6" customFormat="1" ht="30.75" x14ac:dyDescent="0.45">
      <c r="A74" s="46"/>
      <c r="B74" s="115" t="s">
        <v>20</v>
      </c>
      <c r="C74" s="116">
        <f>C68</f>
        <v>212047.2</v>
      </c>
      <c r="D74" s="116">
        <f>D68</f>
        <v>217687.31</v>
      </c>
      <c r="E74" s="100">
        <f>D74-C74</f>
        <v>5640.109999999986</v>
      </c>
      <c r="F74" s="116">
        <f>F68</f>
        <v>216547.20000000001</v>
      </c>
      <c r="G74" s="116">
        <v>197450.2</v>
      </c>
      <c r="H74" s="116">
        <f>F74-G74</f>
        <v>19097</v>
      </c>
      <c r="I74" s="116">
        <f>I68</f>
        <v>216547.20000000001</v>
      </c>
      <c r="J74" s="117">
        <v>197450.2</v>
      </c>
      <c r="K74" s="117">
        <f>I74-J74</f>
        <v>19097</v>
      </c>
      <c r="L74" s="118">
        <f>C74+F74+I74</f>
        <v>645141.60000000009</v>
      </c>
      <c r="M74" s="22"/>
      <c r="N74" s="108"/>
    </row>
    <row r="75" spans="1:16" s="6" customFormat="1" ht="30.75" x14ac:dyDescent="0.45">
      <c r="A75" s="46"/>
      <c r="B75" s="115" t="s">
        <v>22</v>
      </c>
      <c r="C75" s="116">
        <f>C74</f>
        <v>212047.2</v>
      </c>
      <c r="D75" s="116">
        <f>D74</f>
        <v>217687.31</v>
      </c>
      <c r="E75" s="100">
        <f t="shared" ref="E75" si="26">D75-C75</f>
        <v>5640.109999999986</v>
      </c>
      <c r="F75" s="116">
        <f t="shared" ref="F75:L75" si="27">F74</f>
        <v>216547.20000000001</v>
      </c>
      <c r="G75" s="116">
        <v>197450.2</v>
      </c>
      <c r="H75" s="116">
        <f>F75-G75</f>
        <v>19097</v>
      </c>
      <c r="I75" s="116">
        <f t="shared" si="27"/>
        <v>216547.20000000001</v>
      </c>
      <c r="J75" s="116">
        <v>197450.2</v>
      </c>
      <c r="K75" s="117">
        <f>I75-J75</f>
        <v>19097</v>
      </c>
      <c r="L75" s="116">
        <f t="shared" si="27"/>
        <v>645141.60000000009</v>
      </c>
      <c r="M75" s="22"/>
      <c r="N75" s="108"/>
    </row>
    <row r="76" spans="1:16" s="6" customFormat="1" ht="30.75" x14ac:dyDescent="0.45">
      <c r="A76" s="46"/>
      <c r="B76" s="115"/>
      <c r="C76" s="116"/>
      <c r="D76" s="116"/>
      <c r="E76" s="116"/>
      <c r="F76" s="116"/>
      <c r="G76" s="116"/>
      <c r="H76" s="116"/>
      <c r="I76" s="116"/>
      <c r="J76" s="116"/>
      <c r="K76" s="117"/>
      <c r="L76" s="116"/>
      <c r="M76" s="22"/>
      <c r="N76" s="108"/>
    </row>
    <row r="77" spans="1:16" s="40" customFormat="1" ht="41.25" customHeight="1" x14ac:dyDescent="0.4">
      <c r="A77" s="47"/>
      <c r="B77" s="119" t="s">
        <v>24</v>
      </c>
      <c r="C77" s="120">
        <f>C75+C64</f>
        <v>385915.89999999997</v>
      </c>
      <c r="D77" s="120">
        <f>D75+D64</f>
        <v>439281.91</v>
      </c>
      <c r="E77" s="120">
        <f>D77-C77</f>
        <v>53366.010000000009</v>
      </c>
      <c r="F77" s="120">
        <f t="shared" ref="F77:L77" si="28">F75+F64</f>
        <v>263169.40000000002</v>
      </c>
      <c r="G77" s="120">
        <f t="shared" si="28"/>
        <v>234190.30000000002</v>
      </c>
      <c r="H77" s="120">
        <f t="shared" si="28"/>
        <v>28979.1</v>
      </c>
      <c r="I77" s="120">
        <f t="shared" si="28"/>
        <v>254571.7</v>
      </c>
      <c r="J77" s="120">
        <f t="shared" si="28"/>
        <v>234190.30000000002</v>
      </c>
      <c r="K77" s="120">
        <f t="shared" si="28"/>
        <v>20381.400000000001</v>
      </c>
      <c r="L77" s="120">
        <f t="shared" si="28"/>
        <v>903657</v>
      </c>
      <c r="M77" s="38"/>
      <c r="N77" s="121"/>
    </row>
    <row r="78" spans="1:16" s="6" customFormat="1" ht="30.75" x14ac:dyDescent="0.4">
      <c r="A78" s="46"/>
      <c r="B78" s="115" t="s">
        <v>20</v>
      </c>
      <c r="C78" s="123">
        <f>C74+C61</f>
        <v>238434.40000000002</v>
      </c>
      <c r="D78" s="123">
        <f>D74+D61</f>
        <v>251840.41</v>
      </c>
      <c r="E78" s="120">
        <f t="shared" ref="E78:E80" si="29">D78-C78</f>
        <v>13406.00999999998</v>
      </c>
      <c r="F78" s="123">
        <f>F74+F61</f>
        <v>245046.90000000002</v>
      </c>
      <c r="G78" s="123">
        <v>222827</v>
      </c>
      <c r="H78" s="120">
        <f t="shared" ref="H78:H80" si="30">F78-G78</f>
        <v>22219.900000000023</v>
      </c>
      <c r="I78" s="123">
        <f>I74+I61</f>
        <v>244484.90000000002</v>
      </c>
      <c r="J78" s="124">
        <v>222827</v>
      </c>
      <c r="K78" s="122">
        <f t="shared" ref="K78:K80" si="31">I78-J78</f>
        <v>21657.900000000023</v>
      </c>
      <c r="L78" s="118">
        <f>C78+F78+I78</f>
        <v>727966.20000000007</v>
      </c>
      <c r="M78" s="22"/>
      <c r="N78" s="108"/>
    </row>
    <row r="79" spans="1:16" s="6" customFormat="1" ht="30.75" x14ac:dyDescent="0.4">
      <c r="A79" s="46"/>
      <c r="B79" s="115" t="s">
        <v>21</v>
      </c>
      <c r="C79" s="123">
        <f>C62</f>
        <v>147481.49999999997</v>
      </c>
      <c r="D79" s="123">
        <f>D62</f>
        <v>180749.09999999998</v>
      </c>
      <c r="E79" s="120">
        <f t="shared" si="29"/>
        <v>33267.600000000006</v>
      </c>
      <c r="F79" s="123">
        <f t="shared" ref="F79:L79" si="32">F62</f>
        <v>18122.5</v>
      </c>
      <c r="G79" s="123">
        <v>8310.2000000000007</v>
      </c>
      <c r="H79" s="120">
        <f t="shared" si="30"/>
        <v>9812.2999999999993</v>
      </c>
      <c r="I79" s="123">
        <f t="shared" si="32"/>
        <v>10086.799999999999</v>
      </c>
      <c r="J79" s="123">
        <v>8310.2000000000007</v>
      </c>
      <c r="K79" s="122">
        <f t="shared" si="31"/>
        <v>1776.5999999999985</v>
      </c>
      <c r="L79" s="123">
        <f t="shared" si="32"/>
        <v>175690.79999999996</v>
      </c>
      <c r="M79" s="22"/>
      <c r="N79" s="108"/>
    </row>
    <row r="80" spans="1:16" s="6" customFormat="1" ht="30.75" x14ac:dyDescent="0.4">
      <c r="A80" s="46"/>
      <c r="B80" s="115" t="s">
        <v>25</v>
      </c>
      <c r="C80" s="123">
        <f>C63</f>
        <v>0</v>
      </c>
      <c r="D80" s="123">
        <f>D63</f>
        <v>6692.4</v>
      </c>
      <c r="E80" s="120">
        <f t="shared" si="29"/>
        <v>6692.4</v>
      </c>
      <c r="F80" s="123">
        <f>F63</f>
        <v>0</v>
      </c>
      <c r="G80" s="123">
        <v>3053.1</v>
      </c>
      <c r="H80" s="120">
        <f t="shared" si="30"/>
        <v>-3053.1</v>
      </c>
      <c r="I80" s="123">
        <f>I63</f>
        <v>0</v>
      </c>
      <c r="J80" s="124">
        <v>3053.1</v>
      </c>
      <c r="K80" s="122">
        <f t="shared" si="31"/>
        <v>-3053.1</v>
      </c>
      <c r="L80" s="118">
        <f>C80+F80+I80</f>
        <v>0</v>
      </c>
      <c r="M80" s="22"/>
      <c r="N80" s="108"/>
    </row>
    <row r="81" spans="3:3" ht="33.75" x14ac:dyDescent="0.5">
      <c r="C81" s="125"/>
    </row>
    <row r="82" spans="3:3" x14ac:dyDescent="0.35">
      <c r="C82" s="126"/>
    </row>
  </sheetData>
  <mergeCells count="45">
    <mergeCell ref="A67:M67"/>
    <mergeCell ref="A39:A40"/>
    <mergeCell ref="B39:B40"/>
    <mergeCell ref="B44:B46"/>
    <mergeCell ref="B48:B50"/>
    <mergeCell ref="B52:B54"/>
    <mergeCell ref="A65:M65"/>
    <mergeCell ref="B58:B59"/>
    <mergeCell ref="A30:A31"/>
    <mergeCell ref="B30:B31"/>
    <mergeCell ref="A32:A33"/>
    <mergeCell ref="B32:B33"/>
    <mergeCell ref="A66:M66"/>
    <mergeCell ref="A21:A22"/>
    <mergeCell ref="B21:B22"/>
    <mergeCell ref="A23:A25"/>
    <mergeCell ref="B23:B25"/>
    <mergeCell ref="A28:A29"/>
    <mergeCell ref="B28:B29"/>
    <mergeCell ref="B11:B13"/>
    <mergeCell ref="A17:A18"/>
    <mergeCell ref="B17:B18"/>
    <mergeCell ref="A19:A20"/>
    <mergeCell ref="B19:B20"/>
    <mergeCell ref="L1:M1"/>
    <mergeCell ref="A4:M4"/>
    <mergeCell ref="A5:M5"/>
    <mergeCell ref="L2:N2"/>
    <mergeCell ref="I3:N3"/>
    <mergeCell ref="N6:N7"/>
    <mergeCell ref="A57:A59"/>
    <mergeCell ref="A52:A55"/>
    <mergeCell ref="A48:A51"/>
    <mergeCell ref="A44:A47"/>
    <mergeCell ref="A11:A14"/>
    <mergeCell ref="A6:A7"/>
    <mergeCell ref="B6:B7"/>
    <mergeCell ref="C6:I6"/>
    <mergeCell ref="L6:L7"/>
    <mergeCell ref="M6:M7"/>
    <mergeCell ref="A26:A27"/>
    <mergeCell ref="B26:B27"/>
    <mergeCell ref="A8:M8"/>
    <mergeCell ref="A9:M9"/>
    <mergeCell ref="A10:M10"/>
  </mergeCells>
  <pageMargins left="0.19685039370078741" right="0.15748031496062992" top="0.39370078740157483" bottom="0.15748031496062992" header="0.11811023622047245" footer="0.15748031496062992"/>
  <pageSetup paperSize="9" scale="43" fitToHeight="0" orientation="portrait" r:id="rId1"/>
  <rowBreaks count="1" manualBreakCount="1">
    <brk id="43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Пр. 3 к № -П-АДМ от____   (2)</vt:lpstr>
      <vt:lpstr>Пр. 2 к № -П-АДМ  от ____</vt:lpstr>
      <vt:lpstr>Пр. 1 к № -П-АДМ от____  </vt:lpstr>
      <vt:lpstr>Приложение к  пояснительной </vt:lpstr>
      <vt:lpstr>'Приложение к  пояснительной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2023-06-29T11:21:25Z</dcterms:modified>
</cp:coreProperties>
</file>