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2" firstSheet="1" activeTab="3"/>
  </bookViews>
  <sheets>
    <sheet name="Пр.3 к № -П-АДМ от 30.03.23" sheetId="55" r:id="rId1"/>
    <sheet name="Пр.2 к № -П-АДМ от 30.03.23    " sheetId="56" r:id="rId2"/>
    <sheet name="Пр. 1 к № -П-АДМ от 30.03.23   " sheetId="40" r:id="rId3"/>
    <sheet name="Приложение к  пояснительной " sheetId="53" r:id="rId4"/>
  </sheets>
  <definedNames>
    <definedName name="_xlnm._FilterDatabase" localSheetId="2" hidden="1">'Пр. 1 к № -П-АДМ от 30.03.23   '!$A$23:$W$76</definedName>
    <definedName name="_xlnm._FilterDatabase" localSheetId="1" hidden="1">'Пр.2 к № -П-АДМ от 30.03.23    '!$A$23:$W$62</definedName>
    <definedName name="_xlnm._FilterDatabase" localSheetId="0" hidden="1">'Пр.3 к № -П-АДМ от 30.03.23'!$A$14:$W$23</definedName>
    <definedName name="_xlnm._FilterDatabase" localSheetId="3" hidden="1">'Приложение к  пояснительной '!$A$19:$V$73</definedName>
    <definedName name="_xlnm.Print_Area" localSheetId="2">'Пр. 1 к № -П-АДМ от 30.03.23   '!$A$2:$N$76</definedName>
    <definedName name="_xlnm.Print_Area" localSheetId="1">'Пр.2 к № -П-АДМ от 30.03.23    '!$A$2:$N$62</definedName>
    <definedName name="_xlnm.Print_Area" localSheetId="0">'Пр.3 к № -П-АДМ от 30.03.23'!$A$4:$N$23</definedName>
    <definedName name="_xlnm.Print_Area" localSheetId="3">'Приложение к  пояснительной '!$A$2:$M$73</definedName>
  </definedNames>
  <calcPr calcId="145621"/>
</workbook>
</file>

<file path=xl/calcChain.xml><?xml version="1.0" encoding="utf-8"?>
<calcChain xmlns="http://schemas.openxmlformats.org/spreadsheetml/2006/main">
  <c r="L70" i="40" l="1"/>
  <c r="L68" i="40"/>
  <c r="D67" i="40"/>
  <c r="D66" i="40" s="1"/>
  <c r="F67" i="40"/>
  <c r="F66" i="40" s="1"/>
  <c r="G67" i="40"/>
  <c r="G66" i="40" s="1"/>
  <c r="H67" i="40"/>
  <c r="I67" i="40"/>
  <c r="K67" i="40" s="1"/>
  <c r="C67" i="40"/>
  <c r="L69" i="40"/>
  <c r="L19" i="55"/>
  <c r="L21" i="55"/>
  <c r="L20" i="55"/>
  <c r="J18" i="55"/>
  <c r="J17" i="55" s="1"/>
  <c r="D18" i="55"/>
  <c r="D17" i="55" s="1"/>
  <c r="F18" i="55"/>
  <c r="F17" i="55" s="1"/>
  <c r="G18" i="55"/>
  <c r="G17" i="55" s="1"/>
  <c r="H18" i="55"/>
  <c r="I18" i="55"/>
  <c r="I17" i="55" s="1"/>
  <c r="C18" i="55"/>
  <c r="F61" i="56"/>
  <c r="H61" i="56" s="1"/>
  <c r="C61" i="56"/>
  <c r="E61" i="56" s="1"/>
  <c r="K59" i="56"/>
  <c r="I59" i="56"/>
  <c r="L58" i="56"/>
  <c r="K58" i="56"/>
  <c r="L57" i="56"/>
  <c r="K57" i="56"/>
  <c r="H57" i="56"/>
  <c r="E57" i="56"/>
  <c r="J56" i="56"/>
  <c r="I56" i="56"/>
  <c r="G56" i="56"/>
  <c r="F56" i="56"/>
  <c r="D56" i="56"/>
  <c r="C56" i="56"/>
  <c r="L55" i="56"/>
  <c r="K55" i="56"/>
  <c r="L54" i="56"/>
  <c r="K54" i="56"/>
  <c r="H54" i="56"/>
  <c r="E54" i="56"/>
  <c r="L53" i="56"/>
  <c r="K53" i="56"/>
  <c r="H53" i="56"/>
  <c r="H56" i="56" s="1"/>
  <c r="E53" i="56"/>
  <c r="E56" i="56" s="1"/>
  <c r="J52" i="56"/>
  <c r="I52" i="56"/>
  <c r="G52" i="56"/>
  <c r="F52" i="56"/>
  <c r="D52" i="56"/>
  <c r="C52" i="56"/>
  <c r="L52" i="56" s="1"/>
  <c r="L51" i="56"/>
  <c r="K51" i="56"/>
  <c r="H51" i="56"/>
  <c r="E51" i="56"/>
  <c r="L50" i="56"/>
  <c r="K50" i="56"/>
  <c r="H50" i="56"/>
  <c r="E50" i="56"/>
  <c r="E52" i="56" s="1"/>
  <c r="L49" i="56"/>
  <c r="K49" i="56"/>
  <c r="K52" i="56" s="1"/>
  <c r="H49" i="56"/>
  <c r="E49" i="56"/>
  <c r="L47" i="56"/>
  <c r="K47" i="56"/>
  <c r="J47" i="56"/>
  <c r="I47" i="56"/>
  <c r="I61" i="56" s="1"/>
  <c r="G47" i="56"/>
  <c r="H47" i="56" s="1"/>
  <c r="D47" i="56"/>
  <c r="E47" i="56" s="1"/>
  <c r="J46" i="56"/>
  <c r="I46" i="56"/>
  <c r="G46" i="56"/>
  <c r="H46" i="56" s="1"/>
  <c r="D46" i="56"/>
  <c r="E46" i="56" s="1"/>
  <c r="J45" i="56"/>
  <c r="J48" i="56" s="1"/>
  <c r="I45" i="56"/>
  <c r="K45" i="56" s="1"/>
  <c r="H45" i="56"/>
  <c r="G45" i="56"/>
  <c r="G48" i="56" s="1"/>
  <c r="F45" i="56"/>
  <c r="F48" i="56" s="1"/>
  <c r="D45" i="56"/>
  <c r="C45" i="56"/>
  <c r="L44" i="56"/>
  <c r="K44" i="56"/>
  <c r="H44" i="56"/>
  <c r="E44" i="56"/>
  <c r="L43" i="56"/>
  <c r="K43" i="56"/>
  <c r="H43" i="56"/>
  <c r="E43" i="56"/>
  <c r="L42" i="56"/>
  <c r="K42" i="56"/>
  <c r="H42" i="56"/>
  <c r="E42" i="56"/>
  <c r="L41" i="56"/>
  <c r="K41" i="56"/>
  <c r="H41" i="56"/>
  <c r="E41" i="56"/>
  <c r="L40" i="56"/>
  <c r="K40" i="56"/>
  <c r="H40" i="56"/>
  <c r="L39" i="56"/>
  <c r="K39" i="56"/>
  <c r="H39" i="56"/>
  <c r="E39" i="56"/>
  <c r="L38" i="56"/>
  <c r="K38" i="56"/>
  <c r="H38" i="56"/>
  <c r="E38" i="56"/>
  <c r="L37" i="56"/>
  <c r="K37" i="56"/>
  <c r="H37" i="56"/>
  <c r="E37" i="56"/>
  <c r="L36" i="56"/>
  <c r="K36" i="56"/>
  <c r="H36" i="56"/>
  <c r="E36" i="56"/>
  <c r="L35" i="56"/>
  <c r="K35" i="56"/>
  <c r="H35" i="56"/>
  <c r="E35" i="56"/>
  <c r="L34" i="56"/>
  <c r="K34" i="56"/>
  <c r="H34" i="56"/>
  <c r="E34" i="56"/>
  <c r="L33" i="56"/>
  <c r="E33" i="56"/>
  <c r="L32" i="56"/>
  <c r="K32" i="56"/>
  <c r="H32" i="56"/>
  <c r="E32" i="56"/>
  <c r="L31" i="56"/>
  <c r="K31" i="56"/>
  <c r="H31" i="56"/>
  <c r="E31" i="56"/>
  <c r="L30" i="56"/>
  <c r="K30" i="56"/>
  <c r="H30" i="56"/>
  <c r="E30" i="56"/>
  <c r="L29" i="56"/>
  <c r="L28" i="56"/>
  <c r="K28" i="56"/>
  <c r="H28" i="56"/>
  <c r="E28" i="56"/>
  <c r="L27" i="56"/>
  <c r="K27" i="56"/>
  <c r="H27" i="56"/>
  <c r="E27" i="56"/>
  <c r="L26" i="56"/>
  <c r="K26" i="56"/>
  <c r="H26" i="56"/>
  <c r="E26" i="56"/>
  <c r="L25" i="56"/>
  <c r="L24" i="56"/>
  <c r="K24" i="56"/>
  <c r="H24" i="56"/>
  <c r="E24" i="56"/>
  <c r="L23" i="56"/>
  <c r="E23" i="56"/>
  <c r="L22" i="56"/>
  <c r="L21" i="56"/>
  <c r="I20" i="56"/>
  <c r="F20" i="56"/>
  <c r="C20" i="56"/>
  <c r="J18" i="56"/>
  <c r="G18" i="56"/>
  <c r="D18" i="56"/>
  <c r="L17" i="56"/>
  <c r="K17" i="56"/>
  <c r="H17" i="56"/>
  <c r="E17" i="56"/>
  <c r="I16" i="56"/>
  <c r="I18" i="56" s="1"/>
  <c r="F16" i="56"/>
  <c r="F60" i="56" s="1"/>
  <c r="C16" i="56"/>
  <c r="I15" i="56"/>
  <c r="K15" i="56" s="1"/>
  <c r="F15" i="56"/>
  <c r="F59" i="56" s="1"/>
  <c r="H59" i="56" s="1"/>
  <c r="C15" i="56"/>
  <c r="E15" i="56" s="1"/>
  <c r="L18" i="55" l="1"/>
  <c r="C17" i="55"/>
  <c r="L17" i="55" s="1"/>
  <c r="L67" i="40"/>
  <c r="I66" i="40"/>
  <c r="K66" i="40" s="1"/>
  <c r="C66" i="40"/>
  <c r="H18" i="56"/>
  <c r="L16" i="56"/>
  <c r="D48" i="56"/>
  <c r="H52" i="56"/>
  <c r="K16" i="56"/>
  <c r="L15" i="56"/>
  <c r="L45" i="56"/>
  <c r="F18" i="56"/>
  <c r="F62" i="56" s="1"/>
  <c r="H62" i="56" s="1"/>
  <c r="H48" i="56"/>
  <c r="I60" i="56"/>
  <c r="K46" i="56"/>
  <c r="L46" i="56"/>
  <c r="I48" i="56"/>
  <c r="K48" i="56" s="1"/>
  <c r="K56" i="56"/>
  <c r="L56" i="56"/>
  <c r="K61" i="56"/>
  <c r="L61" i="56"/>
  <c r="K60" i="56"/>
  <c r="H60" i="56"/>
  <c r="E16" i="56"/>
  <c r="E45" i="56"/>
  <c r="C48" i="56"/>
  <c r="C60" i="56"/>
  <c r="H16" i="56"/>
  <c r="C18" i="56"/>
  <c r="K18" i="56"/>
  <c r="C59" i="56"/>
  <c r="H15" i="56"/>
  <c r="F71" i="40"/>
  <c r="L66" i="40" l="1"/>
  <c r="I62" i="56"/>
  <c r="K62" i="56" s="1"/>
  <c r="E59" i="56"/>
  <c r="L59" i="56"/>
  <c r="E18" i="56"/>
  <c r="C62" i="56"/>
  <c r="E62" i="56" s="1"/>
  <c r="E60" i="56"/>
  <c r="L60" i="56"/>
  <c r="L18" i="56"/>
  <c r="L62" i="56" s="1"/>
  <c r="E48" i="56"/>
  <c r="L48" i="56"/>
  <c r="E27" i="53"/>
  <c r="K20" i="55"/>
  <c r="K18" i="55" s="1"/>
  <c r="E20" i="55"/>
  <c r="E18" i="55" s="1"/>
  <c r="E17" i="55" s="1"/>
  <c r="K21" i="55"/>
  <c r="H21" i="55"/>
  <c r="K19" i="55"/>
  <c r="H19" i="55"/>
  <c r="E19" i="55"/>
  <c r="C22" i="55"/>
  <c r="L67" i="53"/>
  <c r="K67" i="53"/>
  <c r="E67" i="53"/>
  <c r="L66" i="53"/>
  <c r="K66" i="53"/>
  <c r="H66" i="53"/>
  <c r="L65" i="53"/>
  <c r="K65" i="53"/>
  <c r="H65" i="53"/>
  <c r="E65" i="53"/>
  <c r="K64" i="53"/>
  <c r="H64" i="53"/>
  <c r="C64" i="53"/>
  <c r="L64" i="53" s="1"/>
  <c r="I63" i="53"/>
  <c r="K63" i="53" s="1"/>
  <c r="F63" i="53"/>
  <c r="H63" i="53" s="1"/>
  <c r="C63" i="53"/>
  <c r="C68" i="53" s="1"/>
  <c r="L55" i="53"/>
  <c r="K55" i="53"/>
  <c r="L54" i="53"/>
  <c r="K54" i="53"/>
  <c r="H54" i="53"/>
  <c r="E54" i="53"/>
  <c r="J53" i="53"/>
  <c r="I53" i="53"/>
  <c r="G53" i="53"/>
  <c r="F53" i="53"/>
  <c r="D53" i="53"/>
  <c r="C53" i="53"/>
  <c r="L52" i="53"/>
  <c r="K52" i="53"/>
  <c r="L51" i="53"/>
  <c r="K51" i="53"/>
  <c r="H51" i="53"/>
  <c r="H53" i="53" s="1"/>
  <c r="E51" i="53"/>
  <c r="L50" i="53"/>
  <c r="K50" i="53"/>
  <c r="H50" i="53"/>
  <c r="E50" i="53"/>
  <c r="J49" i="53"/>
  <c r="I49" i="53"/>
  <c r="G49" i="53"/>
  <c r="F49" i="53"/>
  <c r="D49" i="53"/>
  <c r="C49" i="53"/>
  <c r="L48" i="53"/>
  <c r="K48" i="53"/>
  <c r="H48" i="53"/>
  <c r="E48" i="53"/>
  <c r="L47" i="53"/>
  <c r="K47" i="53"/>
  <c r="H47" i="53"/>
  <c r="E47" i="53"/>
  <c r="L46" i="53"/>
  <c r="K46" i="53"/>
  <c r="K49" i="53" s="1"/>
  <c r="H46" i="53"/>
  <c r="E46" i="53"/>
  <c r="G45" i="53"/>
  <c r="J44" i="53"/>
  <c r="I44" i="53"/>
  <c r="I58" i="53" s="1"/>
  <c r="G44" i="53"/>
  <c r="F44" i="53"/>
  <c r="F58" i="53" s="1"/>
  <c r="D44" i="53"/>
  <c r="C44" i="53"/>
  <c r="C58" i="53" s="1"/>
  <c r="K43" i="53"/>
  <c r="J43" i="53"/>
  <c r="I43" i="53"/>
  <c r="G43" i="53"/>
  <c r="F43" i="53"/>
  <c r="D43" i="53"/>
  <c r="C43" i="53"/>
  <c r="E43" i="53" s="1"/>
  <c r="K42" i="53"/>
  <c r="J42" i="53"/>
  <c r="J45" i="53" s="1"/>
  <c r="I42" i="53"/>
  <c r="G42" i="53"/>
  <c r="F42" i="53"/>
  <c r="F45" i="53" s="1"/>
  <c r="D42" i="53"/>
  <c r="D45" i="53" s="1"/>
  <c r="C42" i="53"/>
  <c r="C45" i="53" s="1"/>
  <c r="L41" i="53"/>
  <c r="K41" i="53"/>
  <c r="H41" i="53"/>
  <c r="E41" i="53"/>
  <c r="L40" i="53"/>
  <c r="K40" i="53"/>
  <c r="H40" i="53"/>
  <c r="E40" i="53"/>
  <c r="L39" i="53"/>
  <c r="K39" i="53"/>
  <c r="H39" i="53"/>
  <c r="E39" i="53"/>
  <c r="L38" i="53"/>
  <c r="K38" i="53"/>
  <c r="H38" i="53"/>
  <c r="E38" i="53"/>
  <c r="L37" i="53"/>
  <c r="K37" i="53"/>
  <c r="H37" i="53"/>
  <c r="E37" i="53"/>
  <c r="L36" i="53"/>
  <c r="K36" i="53"/>
  <c r="H36" i="53"/>
  <c r="L35" i="53"/>
  <c r="K35" i="53"/>
  <c r="H35" i="53"/>
  <c r="E35" i="53"/>
  <c r="L34" i="53"/>
  <c r="K34" i="53"/>
  <c r="H34" i="53"/>
  <c r="E34" i="53"/>
  <c r="L33" i="53"/>
  <c r="K33" i="53"/>
  <c r="H33" i="53"/>
  <c r="E33" i="53"/>
  <c r="L32" i="53"/>
  <c r="K32" i="53"/>
  <c r="H32" i="53"/>
  <c r="E32" i="53"/>
  <c r="L31" i="53"/>
  <c r="K31" i="53"/>
  <c r="H31" i="53"/>
  <c r="E31" i="53"/>
  <c r="L30" i="53"/>
  <c r="K30" i="53"/>
  <c r="H30" i="53"/>
  <c r="E30" i="53"/>
  <c r="L29" i="53"/>
  <c r="E29" i="53"/>
  <c r="L28" i="53"/>
  <c r="K28" i="53"/>
  <c r="H28" i="53"/>
  <c r="E28" i="53"/>
  <c r="L27" i="53"/>
  <c r="K27" i="53"/>
  <c r="H27" i="53"/>
  <c r="L26" i="53"/>
  <c r="K26" i="53"/>
  <c r="H26" i="53"/>
  <c r="E26" i="53"/>
  <c r="L25" i="53"/>
  <c r="L24" i="53"/>
  <c r="K24" i="53"/>
  <c r="H24" i="53"/>
  <c r="E24" i="53"/>
  <c r="L23" i="53"/>
  <c r="K23" i="53"/>
  <c r="H23" i="53"/>
  <c r="E23" i="53"/>
  <c r="L22" i="53"/>
  <c r="K22" i="53"/>
  <c r="H22" i="53"/>
  <c r="E22" i="53"/>
  <c r="L21" i="53"/>
  <c r="L20" i="53"/>
  <c r="K20" i="53"/>
  <c r="H20" i="53"/>
  <c r="E20" i="53"/>
  <c r="L19" i="53"/>
  <c r="E19" i="53"/>
  <c r="L18" i="53"/>
  <c r="L17" i="53"/>
  <c r="I16" i="53"/>
  <c r="F16" i="53"/>
  <c r="C16" i="53"/>
  <c r="J14" i="53"/>
  <c r="G14" i="53"/>
  <c r="D14" i="53"/>
  <c r="L13" i="53"/>
  <c r="K13" i="53"/>
  <c r="H13" i="53"/>
  <c r="E13" i="53"/>
  <c r="I12" i="53"/>
  <c r="I57" i="53" s="1"/>
  <c r="H12" i="53"/>
  <c r="F12" i="53"/>
  <c r="F14" i="53" s="1"/>
  <c r="H14" i="53" s="1"/>
  <c r="C12" i="53"/>
  <c r="E12" i="53" s="1"/>
  <c r="I11" i="53"/>
  <c r="K11" i="53" s="1"/>
  <c r="F11" i="53"/>
  <c r="F56" i="53" s="1"/>
  <c r="H56" i="53" s="1"/>
  <c r="C11" i="53"/>
  <c r="K17" i="55" l="1"/>
  <c r="H17" i="55"/>
  <c r="H11" i="53"/>
  <c r="H45" i="53"/>
  <c r="F57" i="53"/>
  <c r="L63" i="53"/>
  <c r="H44" i="53"/>
  <c r="K53" i="53"/>
  <c r="E64" i="53"/>
  <c r="E53" i="53"/>
  <c r="L42" i="53"/>
  <c r="E49" i="53"/>
  <c r="C14" i="53"/>
  <c r="C59" i="53" s="1"/>
  <c r="E59" i="53" s="1"/>
  <c r="K12" i="53"/>
  <c r="H49" i="53"/>
  <c r="F68" i="53"/>
  <c r="F69" i="53" s="1"/>
  <c r="F70" i="53" s="1"/>
  <c r="H70" i="53" s="1"/>
  <c r="E42" i="53"/>
  <c r="I68" i="53"/>
  <c r="I22" i="55"/>
  <c r="K22" i="55" s="1"/>
  <c r="E22" i="55"/>
  <c r="C23" i="55"/>
  <c r="F22" i="55"/>
  <c r="K58" i="53"/>
  <c r="I73" i="53"/>
  <c r="K73" i="53" s="1"/>
  <c r="E45" i="53"/>
  <c r="C73" i="53"/>
  <c r="E58" i="53"/>
  <c r="L58" i="53"/>
  <c r="E68" i="53"/>
  <c r="C69" i="53"/>
  <c r="I72" i="53"/>
  <c r="K72" i="53" s="1"/>
  <c r="K57" i="53"/>
  <c r="H69" i="53"/>
  <c r="H58" i="53"/>
  <c r="F73" i="53"/>
  <c r="H73" i="53" s="1"/>
  <c r="E14" i="53"/>
  <c r="H57" i="53"/>
  <c r="F72" i="53"/>
  <c r="H72" i="53" s="1"/>
  <c r="L43" i="53"/>
  <c r="H42" i="53"/>
  <c r="L44" i="53"/>
  <c r="C57" i="53"/>
  <c r="F59" i="53"/>
  <c r="H59" i="53" s="1"/>
  <c r="L12" i="53"/>
  <c r="E63" i="53"/>
  <c r="L11" i="53"/>
  <c r="E44" i="53"/>
  <c r="C56" i="53"/>
  <c r="C71" i="53" s="1"/>
  <c r="I56" i="53"/>
  <c r="K44" i="53"/>
  <c r="I14" i="53"/>
  <c r="E11" i="53"/>
  <c r="H43" i="53"/>
  <c r="I45" i="53"/>
  <c r="K45" i="53" s="1"/>
  <c r="I23" i="55" l="1"/>
  <c r="K23" i="55" s="1"/>
  <c r="L22" i="55"/>
  <c r="L23" i="55" s="1"/>
  <c r="K68" i="53"/>
  <c r="I69" i="53"/>
  <c r="K69" i="53" s="1"/>
  <c r="H68" i="53"/>
  <c r="F71" i="53"/>
  <c r="H71" i="53" s="1"/>
  <c r="L68" i="53"/>
  <c r="L69" i="53" s="1"/>
  <c r="E23" i="55"/>
  <c r="F23" i="55"/>
  <c r="H22" i="55"/>
  <c r="E71" i="53"/>
  <c r="L73" i="53"/>
  <c r="E73" i="53"/>
  <c r="L45" i="53"/>
  <c r="I71" i="53"/>
  <c r="K71" i="53" s="1"/>
  <c r="K56" i="53"/>
  <c r="E56" i="53"/>
  <c r="L56" i="53"/>
  <c r="L14" i="53"/>
  <c r="K14" i="53"/>
  <c r="I59" i="53"/>
  <c r="C72" i="53"/>
  <c r="E72" i="53" s="1"/>
  <c r="E57" i="53"/>
  <c r="L57" i="53"/>
  <c r="L72" i="53" s="1"/>
  <c r="E69" i="53"/>
  <c r="C70" i="53"/>
  <c r="H23" i="55" l="1"/>
  <c r="E70" i="53"/>
  <c r="K59" i="53"/>
  <c r="I70" i="53"/>
  <c r="K70" i="53" s="1"/>
  <c r="L59" i="53"/>
  <c r="L71" i="53"/>
  <c r="L70" i="53" l="1"/>
  <c r="C16" i="40"/>
  <c r="C45" i="40"/>
  <c r="C48" i="40" s="1"/>
  <c r="K68" i="40" l="1"/>
  <c r="K70" i="40"/>
  <c r="H70" i="40"/>
  <c r="H68" i="40"/>
  <c r="K58" i="40"/>
  <c r="K54" i="40"/>
  <c r="K55" i="40"/>
  <c r="K53" i="40"/>
  <c r="D56" i="40"/>
  <c r="F56" i="40"/>
  <c r="G56" i="40"/>
  <c r="I56" i="40"/>
  <c r="J56" i="40"/>
  <c r="C56" i="40"/>
  <c r="L56" i="40" s="1"/>
  <c r="D52" i="40"/>
  <c r="F52" i="40"/>
  <c r="G52" i="40"/>
  <c r="I52" i="40"/>
  <c r="J52" i="40"/>
  <c r="C52" i="40"/>
  <c r="J45" i="40"/>
  <c r="J46" i="40"/>
  <c r="J47" i="40"/>
  <c r="I47" i="40"/>
  <c r="I46" i="40"/>
  <c r="I45" i="40"/>
  <c r="G45" i="40"/>
  <c r="G46" i="40"/>
  <c r="G47" i="40"/>
  <c r="D45" i="40"/>
  <c r="D46" i="40"/>
  <c r="D47" i="40"/>
  <c r="J18" i="40"/>
  <c r="G18" i="40"/>
  <c r="D18" i="40"/>
  <c r="K17" i="40"/>
  <c r="H17" i="40"/>
  <c r="E17" i="40"/>
  <c r="E34" i="40"/>
  <c r="E35" i="40"/>
  <c r="C15" i="40"/>
  <c r="E15" i="40" s="1"/>
  <c r="K47" i="40" l="1"/>
  <c r="L52" i="40"/>
  <c r="H66" i="40"/>
  <c r="G48" i="40"/>
  <c r="D48" i="40"/>
  <c r="E45" i="40"/>
  <c r="K46" i="40"/>
  <c r="I48" i="40"/>
  <c r="J48" i="40"/>
  <c r="K45" i="40"/>
  <c r="I15" i="40"/>
  <c r="F15" i="40"/>
  <c r="H15" i="40" s="1"/>
  <c r="K44" i="40"/>
  <c r="H44" i="40"/>
  <c r="E44" i="40"/>
  <c r="I16" i="40"/>
  <c r="K16" i="40" s="1"/>
  <c r="F16" i="40"/>
  <c r="H16" i="40" s="1"/>
  <c r="E69" i="40"/>
  <c r="E67" i="40" s="1"/>
  <c r="K69" i="40"/>
  <c r="K40" i="40"/>
  <c r="H40" i="40"/>
  <c r="K39" i="40"/>
  <c r="H39" i="40"/>
  <c r="E39" i="40"/>
  <c r="K38" i="40"/>
  <c r="H38" i="40"/>
  <c r="E38" i="40"/>
  <c r="K41" i="40"/>
  <c r="H41" i="40"/>
  <c r="E41" i="40"/>
  <c r="L41" i="40"/>
  <c r="H47" i="40"/>
  <c r="H46" i="40"/>
  <c r="F45" i="40"/>
  <c r="E47" i="40"/>
  <c r="H53" i="40"/>
  <c r="H54" i="40"/>
  <c r="K48" i="40" l="1"/>
  <c r="H56" i="40"/>
  <c r="L45" i="40"/>
  <c r="H45" i="40"/>
  <c r="I59" i="40"/>
  <c r="K59" i="40" s="1"/>
  <c r="K15" i="40"/>
  <c r="E48" i="40"/>
  <c r="E46" i="40"/>
  <c r="K56" i="40"/>
  <c r="L17" i="40"/>
  <c r="E16" i="40"/>
  <c r="F59" i="40"/>
  <c r="H59" i="40" s="1"/>
  <c r="C59" i="40"/>
  <c r="E59" i="40" s="1"/>
  <c r="F60" i="40"/>
  <c r="H60" i="40" s="1"/>
  <c r="C18" i="40"/>
  <c r="E18" i="40" s="1"/>
  <c r="L15" i="40"/>
  <c r="L16" i="40"/>
  <c r="H50" i="40"/>
  <c r="H51" i="40"/>
  <c r="H49" i="40"/>
  <c r="E50" i="40"/>
  <c r="E51" i="40"/>
  <c r="E49" i="40"/>
  <c r="K42" i="40"/>
  <c r="H42" i="40"/>
  <c r="K31" i="40"/>
  <c r="K30" i="40"/>
  <c r="H31" i="40"/>
  <c r="H30" i="40"/>
  <c r="E31" i="40"/>
  <c r="E30" i="40"/>
  <c r="K32" i="40"/>
  <c r="H32" i="40"/>
  <c r="E33" i="40"/>
  <c r="E32" i="40"/>
  <c r="K37" i="40"/>
  <c r="K36" i="40"/>
  <c r="H37" i="40"/>
  <c r="H36" i="40"/>
  <c r="E37" i="40"/>
  <c r="E36" i="40"/>
  <c r="K35" i="40"/>
  <c r="K34" i="40"/>
  <c r="H35" i="40"/>
  <c r="H34" i="40"/>
  <c r="K26" i="40"/>
  <c r="H26" i="40"/>
  <c r="E26" i="40"/>
  <c r="K24" i="40"/>
  <c r="H24" i="40"/>
  <c r="E24" i="40"/>
  <c r="E23" i="40"/>
  <c r="K28" i="40"/>
  <c r="K27" i="40"/>
  <c r="H28" i="40"/>
  <c r="H27" i="40"/>
  <c r="E28" i="40"/>
  <c r="E27" i="40"/>
  <c r="E54" i="40"/>
  <c r="E53" i="40"/>
  <c r="E42" i="40"/>
  <c r="L43" i="40"/>
  <c r="L42" i="40"/>
  <c r="K43" i="40"/>
  <c r="H43" i="40"/>
  <c r="E43" i="40"/>
  <c r="E57" i="40"/>
  <c r="H57" i="40"/>
  <c r="K57" i="40"/>
  <c r="L57" i="40"/>
  <c r="L58" i="40"/>
  <c r="K50" i="40"/>
  <c r="K51" i="40"/>
  <c r="K49" i="40"/>
  <c r="E68" i="40"/>
  <c r="E66" i="40" s="1"/>
  <c r="E56" i="40" l="1"/>
  <c r="H52" i="40"/>
  <c r="K52" i="40"/>
  <c r="E52" i="40"/>
  <c r="C62" i="40"/>
  <c r="E62" i="40" s="1"/>
  <c r="F48" i="40"/>
  <c r="H48" i="40" s="1"/>
  <c r="C60" i="40" l="1"/>
  <c r="L32" i="40"/>
  <c r="L33" i="40"/>
  <c r="C75" i="40" l="1"/>
  <c r="E75" i="40" s="1"/>
  <c r="E60" i="40"/>
  <c r="L53" i="40"/>
  <c r="L54" i="40"/>
  <c r="L55" i="40"/>
  <c r="L49" i="40"/>
  <c r="L50" i="40"/>
  <c r="L51" i="40"/>
  <c r="L46" i="40"/>
  <c r="L47" i="40"/>
  <c r="L44" i="40"/>
  <c r="L40" i="40"/>
  <c r="L39" i="40"/>
  <c r="L38" i="40"/>
  <c r="L37" i="40"/>
  <c r="L36" i="40"/>
  <c r="L35" i="40"/>
  <c r="L34" i="40"/>
  <c r="L31" i="40"/>
  <c r="L30" i="40"/>
  <c r="L29" i="40"/>
  <c r="L28" i="40"/>
  <c r="L27" i="40"/>
  <c r="L26" i="40"/>
  <c r="L25" i="40"/>
  <c r="L24" i="40"/>
  <c r="L23" i="40"/>
  <c r="L21" i="40"/>
  <c r="L22" i="40"/>
  <c r="C61" i="40" l="1"/>
  <c r="E61" i="40" s="1"/>
  <c r="F18" i="40" l="1"/>
  <c r="C20" i="40"/>
  <c r="F62" i="40" l="1"/>
  <c r="H62" i="40" s="1"/>
  <c r="H18" i="40"/>
  <c r="F20" i="40"/>
  <c r="I20" i="40"/>
  <c r="I71" i="40" l="1"/>
  <c r="I61" i="40"/>
  <c r="F61" i="40"/>
  <c r="H61" i="40" s="1"/>
  <c r="C76" i="40"/>
  <c r="E76" i="40" s="1"/>
  <c r="I60" i="40"/>
  <c r="F75" i="40"/>
  <c r="H75" i="40" s="1"/>
  <c r="F72" i="40" l="1"/>
  <c r="H72" i="40" s="1"/>
  <c r="H71" i="40"/>
  <c r="I72" i="40"/>
  <c r="K72" i="40" s="1"/>
  <c r="K71" i="40"/>
  <c r="I75" i="40"/>
  <c r="K75" i="40" s="1"/>
  <c r="K60" i="40"/>
  <c r="I76" i="40"/>
  <c r="K76" i="40" s="1"/>
  <c r="K61" i="40"/>
  <c r="F76" i="40"/>
  <c r="L61" i="40"/>
  <c r="I18" i="40"/>
  <c r="K18" i="40" s="1"/>
  <c r="F74" i="40"/>
  <c r="H74" i="40" s="1"/>
  <c r="I74" i="40"/>
  <c r="K74" i="40" s="1"/>
  <c r="L76" i="40" l="1"/>
  <c r="H76" i="40"/>
  <c r="I62" i="40"/>
  <c r="K62" i="40" s="1"/>
  <c r="L60" i="40"/>
  <c r="L75" i="40" s="1"/>
  <c r="L48" i="40"/>
  <c r="L18" i="40"/>
  <c r="L62" i="40" l="1"/>
  <c r="I73" i="40"/>
  <c r="K73" i="40" s="1"/>
  <c r="F73" i="40"/>
  <c r="H73" i="40" s="1"/>
  <c r="L59" i="40" l="1"/>
  <c r="C71" i="40" l="1"/>
  <c r="C74" i="40" l="1"/>
  <c r="L71" i="40"/>
  <c r="L72" i="40" s="1"/>
  <c r="E71" i="40"/>
  <c r="C72" i="40"/>
  <c r="E72" i="40" l="1"/>
  <c r="C73" i="40"/>
  <c r="E74" i="40"/>
  <c r="L74" i="40"/>
  <c r="L73" i="40" l="1"/>
  <c r="E73" i="40"/>
</calcChain>
</file>

<file path=xl/sharedStrings.xml><?xml version="1.0" encoding="utf-8"?>
<sst xmlns="http://schemas.openxmlformats.org/spreadsheetml/2006/main" count="413" uniqueCount="99">
  <si>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</si>
  <si>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</si>
  <si>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</si>
  <si>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</si>
  <si>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</si>
  <si>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</si>
  <si>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</si>
  <si>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</si>
  <si>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</si>
  <si>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</si>
  <si>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</si>
  <si>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</si>
  <si>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</si>
  <si>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</si>
  <si>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</si>
  <si>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</si>
  <si>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</si>
  <si>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</si>
  <si>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</si>
  <si>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</si>
  <si>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</si>
  <si>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</si>
  <si>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</si>
  <si>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</si>
  <si>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</si>
  <si>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</si>
  <si>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</si>
  <si>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</si>
  <si>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</si>
  <si>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</si>
  <si>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</si>
  <si>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</si>
  <si>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</si>
  <si>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</si>
  <si>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</si>
  <si>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</si>
  <si>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</si>
  <si>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</si>
  <si>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</si>
  <si>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</si>
  <si>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</si>
  <si>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</si>
  <si>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</si>
  <si>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</si>
  <si>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</si>
  <si>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</si>
  <si>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</si>
  <si>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 xml:space="preserve"> приобретение спортивного инвентаря и оборудования для физкультурно-спортивных организаций2912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</si>
  <si>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</si>
  <si>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</si>
  <si>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</si>
  <si>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Доля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</si>
  <si>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Удовлетворённость населения созданными условиями для занятий физической культурой и спортом на территории Златоустовского городского округа -70%
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</si>
  <si>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</si>
  <si>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</si>
  <si>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</si>
  <si>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</si>
  <si>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</si>
  <si>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</si>
  <si>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</si>
  <si>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</si>
  <si>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</si>
  <si>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</si>
  <si>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</si>
  <si>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</si>
  <si>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</si>
  <si>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</si>
  <si>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</si>
  <si>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</si>
  <si>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</si>
  <si>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</si>
  <si>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</si>
  <si>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</si>
  <si>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</si>
  <si>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</si>
  <si>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</si>
  <si>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2023г.                         №67-ЗГО от 19.12.2022г.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</si>
  <si>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</si>
  <si>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</si>
  <si>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</si>
  <si>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</si>
  <si>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2023г.                         </t>
  </si>
  <si>
    <t xml:space="preserve">2024г.                                 </t>
  </si>
  <si>
    <t xml:space="preserve">2025г.                     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</si>
  <si>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</si>
  <si>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</si>
  <si>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Количество привлеченных тренеров, которым предоставлена единовременная социальная выплата -6 человек.</t>
  </si>
  <si>
    <t>Утверждено</t>
  </si>
  <si>
    <t>постановлением Администрации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</si>
  <si>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</si>
  <si>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</si>
  <si>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</si>
  <si>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</si>
  <si>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</si>
  <si>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>ПРИЛОЖЕНИЕ 2</t>
  </si>
  <si>
    <t>ПРИЛОЖЕНИЕ 3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</si>
  <si>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</si>
  <si>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</si>
  <si>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от 31.03.2023 г. № 109-П/АДМ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</si>
</sst>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"/>
    <numFmt numFmtId="167" formatCode="0.0"/>
  </numFmts>
  <fonts count="3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4" fontId="0" fillId="0" borderId="0" xfId="0" applyNumberFormat="1"/>
    <xf numFmtId="164" fontId="4" fillId="0" borderId="0" xfId="0" applyNumberFormat="1" applyFont="1"/>
    <xf numFmtId="4" fontId="10" fillId="0" borderId="0" xfId="0" applyNumberFormat="1" applyFont="1"/>
    <xf numFmtId="164" fontId="10" fillId="0" borderId="0" xfId="0" applyNumberFormat="1" applyFont="1"/>
    <xf numFmtId="4" fontId="12" fillId="0" borderId="0" xfId="0" applyNumberFormat="1" applyFont="1"/>
    <xf numFmtId="4" fontId="7" fillId="0" borderId="0" xfId="0" applyNumberFormat="1" applyFont="1"/>
    <xf numFmtId="4" fontId="5" fillId="0" borderId="0" xfId="0" applyNumberFormat="1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165" fontId="13" fillId="0" borderId="1" xfId="0" applyNumberFormat="1" applyFont="1" applyBorder="1"/>
    <xf numFmtId="4" fontId="14" fillId="0" borderId="0" xfId="0" applyNumberFormat="1" applyFont="1"/>
    <xf numFmtId="0" fontId="6" fillId="2" borderId="0" xfId="0" applyFont="1" applyFill="1" applyAlignment="1">
      <alignment vertical="center" wrapText="1"/>
    </xf>
    <xf numFmtId="49" fontId="16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164" fontId="20" fillId="0" borderId="1" xfId="0" applyNumberFormat="1" applyFont="1" applyBorder="1"/>
    <xf numFmtId="0" fontId="17" fillId="0" borderId="1" xfId="0" applyFont="1" applyBorder="1"/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6" fontId="15" fillId="2" borderId="6" xfId="0" applyNumberFormat="1" applyFont="1" applyFill="1" applyBorder="1" applyAlignment="1">
      <alignment vertical="center"/>
    </xf>
    <xf numFmtId="166" fontId="13" fillId="0" borderId="6" xfId="0" applyNumberFormat="1" applyFont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6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166" fontId="13" fillId="0" borderId="6" xfId="0" applyNumberFormat="1" applyFont="1" applyBorder="1" applyAlignment="1">
      <alignment horizontal="right"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6" fontId="25" fillId="2" borderId="1" xfId="0" applyNumberFormat="1" applyFont="1" applyFill="1" applyBorder="1"/>
    <xf numFmtId="166" fontId="11" fillId="0" borderId="6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6" fontId="26" fillId="2" borderId="1" xfId="0" applyNumberFormat="1" applyFont="1" applyFill="1" applyBorder="1" applyAlignment="1">
      <alignment horizontal="right" vertical="center"/>
    </xf>
    <xf numFmtId="166" fontId="27" fillId="0" borderId="6" xfId="0" applyNumberFormat="1" applyFont="1" applyBorder="1" applyAlignment="1">
      <alignment vertical="center"/>
    </xf>
    <xf numFmtId="166" fontId="25" fillId="2" borderId="1" xfId="0" applyNumberFormat="1" applyFont="1" applyFill="1" applyBorder="1" applyAlignment="1">
      <alignment horizontal="right" vertical="center"/>
    </xf>
    <xf numFmtId="166" fontId="23" fillId="0" borderId="6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166" fontId="24" fillId="2" borderId="6" xfId="0" applyNumberFormat="1" applyFont="1" applyFill="1" applyBorder="1" applyAlignment="1">
      <alignment vertical="center"/>
    </xf>
    <xf numFmtId="167" fontId="15" fillId="2" borderId="6" xfId="0" applyNumberFormat="1" applyFont="1" applyFill="1" applyBorder="1" applyAlignment="1">
      <alignment vertical="center"/>
    </xf>
    <xf numFmtId="167" fontId="15" fillId="2" borderId="6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/>
    <xf numFmtId="166" fontId="26" fillId="2" borderId="6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166" fontId="13" fillId="0" borderId="3" xfId="0" applyNumberFormat="1" applyFont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28" fillId="2" borderId="0" xfId="0" applyFont="1" applyFill="1"/>
    <xf numFmtId="166" fontId="3" fillId="2" borderId="0" xfId="0" applyNumberFormat="1" applyFont="1" applyFill="1"/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 vertical="top" wrapText="1"/>
    </xf>
    <xf numFmtId="166" fontId="15" fillId="2" borderId="1" xfId="0" applyNumberFormat="1" applyFont="1" applyFill="1" applyBorder="1"/>
    <xf numFmtId="166" fontId="15" fillId="2" borderId="6" xfId="0" applyNumberFormat="1" applyFont="1" applyFill="1" applyBorder="1"/>
    <xf numFmtId="0" fontId="15" fillId="0" borderId="1" xfId="0" applyFont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right" vertical="center"/>
    </xf>
    <xf numFmtId="166" fontId="20" fillId="2" borderId="6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justify" wrapText="1"/>
    </xf>
    <xf numFmtId="0" fontId="13" fillId="0" borderId="3" xfId="0" applyFont="1" applyBorder="1" applyAlignment="1">
      <alignment horizontal="left" vertical="justify" wrapText="1"/>
    </xf>
    <xf numFmtId="0" fontId="13" fillId="0" borderId="4" xfId="0" applyFont="1" applyBorder="1" applyAlignment="1">
      <alignment horizontal="left" vertical="justify" wrapText="1"/>
    </xf>
    <xf numFmtId="0" fontId="13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1" fillId="0" borderId="0" xfId="0" applyFont="1" applyAlignment="1">
      <alignment horizontal="right" wrapText="1"/>
    </xf>
    <xf numFmtId="49" fontId="16" fillId="0" borderId="5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" fontId="16" fillId="0" borderId="5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left" vertical="center" wrapText="1"/>
    </xf>
    <xf numFmtId="4" fontId="22" fillId="0" borderId="5" xfId="0" applyNumberFormat="1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9" fillId="0" borderId="5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view="pageBreakPreview" topLeftCell="B2" zoomScale="60" zoomScaleNormal="60" workbookViewId="0">
      <selection activeCell="M12" sqref="M12:M13"/>
    </sheetView>
  </sheetViews>
  <sheetFormatPr defaultColWidth="9.109375" defaultRowHeight="23.4" x14ac:dyDescent="0.45"/>
  <cols>
    <col min="1" max="1" width="11.33203125" style="51" bestFit="1" customWidth="1"/>
    <col min="2" max="2" width="67.5546875" customWidth="1"/>
    <col min="3" max="3" width="28" style="16" customWidth="1"/>
    <col min="4" max="5" width="28" style="78" hidden="1" customWidth="1"/>
    <col min="6" max="6" width="28.33203125" style="16" bestFit="1" customWidth="1"/>
    <col min="7" max="8" width="28.33203125" style="16" hidden="1" customWidth="1"/>
    <col min="9" max="9" width="28.33203125" style="16" customWidth="1"/>
    <col min="10" max="11" width="28.33203125" style="16" hidden="1" customWidth="1"/>
    <col min="12" max="12" width="43.6640625" style="5" bestFit="1" customWidth="1"/>
    <col min="13" max="13" width="35.109375" bestFit="1" customWidth="1"/>
    <col min="14" max="14" width="42.6640625" customWidth="1"/>
    <col min="15" max="15" width="9.109375" customWidth="1"/>
    <col min="16" max="16" width="10" customWidth="1"/>
    <col min="17" max="18" width="10.6640625" customWidth="1"/>
    <col min="19" max="19" width="12.44140625" customWidth="1"/>
    <col min="20" max="20" width="13.5546875" customWidth="1"/>
    <col min="21" max="21" width="9.109375" customWidth="1"/>
  </cols>
  <sheetData>
    <row r="1" spans="1:16" ht="51.75" hidden="1" customHeight="1" x14ac:dyDescent="0.35">
      <c r="L1" s="107" t="s">
        <v>26</v>
      </c>
      <c r="M1" s="107"/>
      <c r="N1" s="107"/>
    </row>
    <row r="2" spans="1:16" ht="0.75" customHeight="1" x14ac:dyDescent="0.35">
      <c r="L2" s="97"/>
      <c r="M2" s="97"/>
      <c r="N2" s="97"/>
    </row>
    <row r="3" spans="1:16" ht="0.75" customHeight="1" x14ac:dyDescent="0.35">
      <c r="L3" s="97"/>
      <c r="M3" s="97"/>
      <c r="N3" s="97"/>
    </row>
    <row r="4" spans="1:16" ht="33.75" customHeight="1" x14ac:dyDescent="0.4">
      <c r="C4" s="17"/>
      <c r="D4" s="79"/>
      <c r="E4" s="79"/>
      <c r="F4" s="17"/>
      <c r="G4" s="17"/>
      <c r="H4" s="17"/>
      <c r="I4" s="17"/>
      <c r="J4" s="17"/>
      <c r="K4" s="17"/>
      <c r="L4" s="98"/>
      <c r="M4" s="110" t="s">
        <v>95</v>
      </c>
      <c r="N4" s="110"/>
    </row>
    <row r="5" spans="1:16" ht="33.75" customHeight="1" x14ac:dyDescent="0.4">
      <c r="C5" s="17"/>
      <c r="D5" s="79"/>
      <c r="E5" s="79"/>
      <c r="F5" s="17"/>
      <c r="G5" s="17"/>
      <c r="H5" s="17"/>
      <c r="I5" s="17"/>
      <c r="J5" s="17"/>
      <c r="K5" s="17"/>
      <c r="L5" s="98"/>
      <c r="M5" s="110" t="s">
        <v>87</v>
      </c>
      <c r="N5" s="111"/>
    </row>
    <row r="6" spans="1:16" ht="33.75" customHeight="1" x14ac:dyDescent="0.4">
      <c r="C6" s="17"/>
      <c r="D6" s="79"/>
      <c r="E6" s="79"/>
      <c r="F6" s="17"/>
      <c r="G6" s="17"/>
      <c r="H6" s="17"/>
      <c r="I6" s="17"/>
      <c r="J6" s="17"/>
      <c r="K6" s="17"/>
      <c r="L6" s="98"/>
      <c r="M6" s="110" t="s">
        <v>88</v>
      </c>
      <c r="N6" s="110"/>
    </row>
    <row r="7" spans="1:16" ht="33.75" customHeight="1" x14ac:dyDescent="0.4">
      <c r="C7" s="17"/>
      <c r="D7" s="79"/>
      <c r="E7" s="79"/>
      <c r="F7" s="17"/>
      <c r="G7" s="17"/>
      <c r="H7" s="17"/>
      <c r="I7" s="17"/>
      <c r="J7" s="17"/>
      <c r="K7" s="17"/>
      <c r="L7" s="98"/>
      <c r="M7" s="110" t="s">
        <v>89</v>
      </c>
      <c r="N7" s="110"/>
    </row>
    <row r="8" spans="1:16" ht="33.75" customHeight="1" x14ac:dyDescent="0.4">
      <c r="C8" s="17"/>
      <c r="D8" s="79"/>
      <c r="E8" s="79"/>
      <c r="F8" s="17"/>
      <c r="G8" s="17"/>
      <c r="H8" s="17"/>
      <c r="I8" s="17"/>
      <c r="J8" s="17"/>
      <c r="K8" s="17"/>
      <c r="L8" s="98"/>
      <c r="M8" s="110" t="s">
        <v>98</v>
      </c>
      <c r="N8" s="110"/>
    </row>
    <row r="9" spans="1:16" ht="38.25" customHeight="1" x14ac:dyDescent="0.35">
      <c r="A9" s="48"/>
      <c r="B9" s="1"/>
      <c r="C9" s="35"/>
      <c r="D9" s="80"/>
      <c r="E9" s="80"/>
      <c r="F9" s="35"/>
      <c r="G9" s="35"/>
      <c r="H9" s="35"/>
      <c r="I9" s="98"/>
      <c r="J9" s="98"/>
      <c r="K9" s="98"/>
      <c r="L9" s="99"/>
      <c r="M9" s="99"/>
      <c r="N9" s="99"/>
    </row>
    <row r="10" spans="1:16" ht="69" customHeight="1" x14ac:dyDescent="0.55000000000000004">
      <c r="A10" s="108" t="s">
        <v>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6" ht="30.75" customHeight="1" x14ac:dyDescent="0.45">
      <c r="A11" s="109" t="s">
        <v>50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spans="1:16" ht="25.2" x14ac:dyDescent="0.3">
      <c r="A12" s="121" t="s">
        <v>1</v>
      </c>
      <c r="B12" s="121" t="s">
        <v>2</v>
      </c>
      <c r="C12" s="122"/>
      <c r="D12" s="122"/>
      <c r="E12" s="122"/>
      <c r="F12" s="122"/>
      <c r="G12" s="122"/>
      <c r="H12" s="122"/>
      <c r="I12" s="123"/>
      <c r="J12" s="65"/>
      <c r="K12" s="65"/>
      <c r="L12" s="121" t="s">
        <v>3</v>
      </c>
      <c r="M12" s="121" t="s">
        <v>4</v>
      </c>
      <c r="N12" s="121" t="s">
        <v>5</v>
      </c>
    </row>
    <row r="13" spans="1:16" ht="80.25" customHeight="1" x14ac:dyDescent="0.3">
      <c r="A13" s="121"/>
      <c r="B13" s="121"/>
      <c r="C13" s="77" t="s">
        <v>90</v>
      </c>
      <c r="D13" s="81" t="s">
        <v>74</v>
      </c>
      <c r="E13" s="81" t="s">
        <v>75</v>
      </c>
      <c r="F13" s="77" t="s">
        <v>91</v>
      </c>
      <c r="G13" s="77" t="s">
        <v>74</v>
      </c>
      <c r="H13" s="77" t="s">
        <v>75</v>
      </c>
      <c r="I13" s="77" t="s">
        <v>92</v>
      </c>
      <c r="J13" s="77" t="s">
        <v>74</v>
      </c>
      <c r="K13" s="18" t="s">
        <v>75</v>
      </c>
      <c r="L13" s="121"/>
      <c r="M13" s="121"/>
      <c r="N13" s="121"/>
    </row>
    <row r="14" spans="1:16" s="8" customFormat="1" ht="37.5" customHeight="1" x14ac:dyDescent="0.6">
      <c r="A14" s="112" t="s">
        <v>23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4"/>
      <c r="P14" s="13"/>
    </row>
    <row r="15" spans="1:16" s="4" customFormat="1" ht="49.5" customHeight="1" x14ac:dyDescent="0.4">
      <c r="A15" s="115" t="s">
        <v>59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124" t="s">
        <v>52</v>
      </c>
      <c r="P15" s="14"/>
    </row>
    <row r="16" spans="1:16" s="4" customFormat="1" ht="47.25" customHeight="1" x14ac:dyDescent="0.4">
      <c r="A16" s="118" t="s">
        <v>53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20"/>
      <c r="N16" s="125"/>
    </row>
    <row r="17" spans="1:14" ht="115.5" customHeight="1" x14ac:dyDescent="0.3">
      <c r="A17" s="52">
        <v>1</v>
      </c>
      <c r="B17" s="53" t="s">
        <v>34</v>
      </c>
      <c r="C17" s="56">
        <f t="shared" ref="C17:K17" si="0">C18+C19+C21+C20</f>
        <v>212047.2</v>
      </c>
      <c r="D17" s="56">
        <f t="shared" si="0"/>
        <v>207874.7</v>
      </c>
      <c r="E17" s="56">
        <f t="shared" si="0"/>
        <v>212047.2</v>
      </c>
      <c r="F17" s="56">
        <f t="shared" si="0"/>
        <v>216547.20000000001</v>
      </c>
      <c r="G17" s="56">
        <f t="shared" si="0"/>
        <v>207874.7</v>
      </c>
      <c r="H17" s="56">
        <f t="shared" si="0"/>
        <v>216547.20000000001</v>
      </c>
      <c r="I17" s="56">
        <f t="shared" si="0"/>
        <v>216547.20000000001</v>
      </c>
      <c r="J17" s="56">
        <f t="shared" si="0"/>
        <v>207874.7</v>
      </c>
      <c r="K17" s="56">
        <f t="shared" si="0"/>
        <v>216547.20000000001</v>
      </c>
      <c r="L17" s="56">
        <f>C17+F17+I17</f>
        <v>645141.60000000009</v>
      </c>
      <c r="M17" s="28" t="s">
        <v>12</v>
      </c>
      <c r="N17" s="125"/>
    </row>
    <row r="18" spans="1:14" ht="79.5" customHeight="1" x14ac:dyDescent="0.3">
      <c r="A18" s="24" t="s">
        <v>11</v>
      </c>
      <c r="B18" s="44" t="s">
        <v>36</v>
      </c>
      <c r="C18" s="56">
        <f t="shared" ref="C18:K18" si="1">207874.7-C20</f>
        <v>195457</v>
      </c>
      <c r="D18" s="56">
        <f t="shared" si="1"/>
        <v>207874.7</v>
      </c>
      <c r="E18" s="56">
        <f t="shared" si="1"/>
        <v>195457</v>
      </c>
      <c r="F18" s="56">
        <f t="shared" si="1"/>
        <v>195457</v>
      </c>
      <c r="G18" s="56">
        <f t="shared" si="1"/>
        <v>206648.2</v>
      </c>
      <c r="H18" s="56">
        <f t="shared" si="1"/>
        <v>207874.7</v>
      </c>
      <c r="I18" s="56">
        <f t="shared" si="1"/>
        <v>195457</v>
      </c>
      <c r="J18" s="56">
        <f t="shared" si="1"/>
        <v>207874.7</v>
      </c>
      <c r="K18" s="56">
        <f t="shared" si="1"/>
        <v>195457</v>
      </c>
      <c r="L18" s="56">
        <f t="shared" ref="L18:L21" si="2">C18+F18+I18</f>
        <v>586371</v>
      </c>
      <c r="M18" s="32" t="s">
        <v>12</v>
      </c>
      <c r="N18" s="125"/>
    </row>
    <row r="19" spans="1:14" ht="53.25" customHeight="1" x14ac:dyDescent="0.3">
      <c r="A19" s="24" t="s">
        <v>13</v>
      </c>
      <c r="B19" s="25" t="s">
        <v>35</v>
      </c>
      <c r="C19" s="56">
        <v>4172.5</v>
      </c>
      <c r="D19" s="84">
        <v>0</v>
      </c>
      <c r="E19" s="84">
        <f>C19-D19</f>
        <v>4172.5</v>
      </c>
      <c r="F19" s="56">
        <v>4172.5</v>
      </c>
      <c r="G19" s="56">
        <v>0</v>
      </c>
      <c r="H19" s="56">
        <f t="shared" ref="H19:H21" si="3">F19-G19</f>
        <v>4172.5</v>
      </c>
      <c r="I19" s="56">
        <v>4172.5</v>
      </c>
      <c r="J19" s="56">
        <v>0</v>
      </c>
      <c r="K19" s="56">
        <f t="shared" ref="K19:K21" si="4">I19-J19</f>
        <v>4172.5</v>
      </c>
      <c r="L19" s="56">
        <f t="shared" si="2"/>
        <v>12517.5</v>
      </c>
      <c r="M19" s="28" t="s">
        <v>12</v>
      </c>
      <c r="N19" s="125"/>
    </row>
    <row r="20" spans="1:14" ht="137.25" customHeight="1" x14ac:dyDescent="0.3">
      <c r="A20" s="54" t="s">
        <v>14</v>
      </c>
      <c r="B20" s="25" t="s">
        <v>70</v>
      </c>
      <c r="C20" s="92">
        <v>12417.7</v>
      </c>
      <c r="D20" s="92">
        <v>0</v>
      </c>
      <c r="E20" s="92">
        <f>C20-D20</f>
        <v>12417.7</v>
      </c>
      <c r="F20" s="92">
        <v>12417.7</v>
      </c>
      <c r="G20" s="92">
        <v>1226.5</v>
      </c>
      <c r="H20" s="92">
        <v>0</v>
      </c>
      <c r="I20" s="92">
        <v>12417.7</v>
      </c>
      <c r="J20" s="92">
        <v>0</v>
      </c>
      <c r="K20" s="92">
        <f>I20-J20</f>
        <v>12417.7</v>
      </c>
      <c r="L20" s="56">
        <f>C20+F20+I20</f>
        <v>37253.100000000006</v>
      </c>
      <c r="M20" s="28" t="s">
        <v>12</v>
      </c>
      <c r="N20" s="126"/>
    </row>
    <row r="21" spans="1:14" ht="147" customHeight="1" x14ac:dyDescent="0.3">
      <c r="A21" s="54" t="s">
        <v>15</v>
      </c>
      <c r="B21" s="27" t="s">
        <v>61</v>
      </c>
      <c r="C21" s="59">
        <v>0</v>
      </c>
      <c r="D21" s="85"/>
      <c r="E21" s="85"/>
      <c r="F21" s="59">
        <v>4500</v>
      </c>
      <c r="G21" s="59">
        <v>0</v>
      </c>
      <c r="H21" s="56">
        <f t="shared" si="3"/>
        <v>4500</v>
      </c>
      <c r="I21" s="59">
        <v>4500</v>
      </c>
      <c r="J21" s="59">
        <v>0</v>
      </c>
      <c r="K21" s="56">
        <f t="shared" si="4"/>
        <v>4500</v>
      </c>
      <c r="L21" s="56">
        <f t="shared" si="2"/>
        <v>9000</v>
      </c>
      <c r="M21" s="28" t="s">
        <v>12</v>
      </c>
      <c r="N21" s="100" t="s">
        <v>86</v>
      </c>
    </row>
    <row r="22" spans="1:14" s="6" customFormat="1" ht="25.8" x14ac:dyDescent="0.5">
      <c r="A22" s="49"/>
      <c r="B22" s="96" t="s">
        <v>20</v>
      </c>
      <c r="C22" s="101">
        <f>C17</f>
        <v>212047.2</v>
      </c>
      <c r="D22" s="101">
        <v>197450.2</v>
      </c>
      <c r="E22" s="101">
        <f>C22-D22</f>
        <v>14597</v>
      </c>
      <c r="F22" s="101">
        <f>F17</f>
        <v>216547.20000000001</v>
      </c>
      <c r="G22" s="101">
        <v>197450.2</v>
      </c>
      <c r="H22" s="101">
        <f>F22-G22</f>
        <v>19097</v>
      </c>
      <c r="I22" s="101">
        <f>I17</f>
        <v>216547.20000000001</v>
      </c>
      <c r="J22" s="102">
        <v>197450.2</v>
      </c>
      <c r="K22" s="102">
        <f>I22-J22</f>
        <v>19097</v>
      </c>
      <c r="L22" s="57">
        <f>C22+F22+I22</f>
        <v>645141.60000000009</v>
      </c>
      <c r="M22" s="23"/>
      <c r="N22" s="23"/>
    </row>
    <row r="23" spans="1:14" s="6" customFormat="1" ht="25.8" x14ac:dyDescent="0.5">
      <c r="A23" s="49"/>
      <c r="B23" s="96" t="s">
        <v>22</v>
      </c>
      <c r="C23" s="101">
        <f>C22</f>
        <v>212047.2</v>
      </c>
      <c r="D23" s="101">
        <v>197450.2</v>
      </c>
      <c r="E23" s="101">
        <f>C23-D23</f>
        <v>14597</v>
      </c>
      <c r="F23" s="101">
        <f t="shared" ref="F23:L23" si="5">F22</f>
        <v>216547.20000000001</v>
      </c>
      <c r="G23" s="101">
        <v>197450.2</v>
      </c>
      <c r="H23" s="101">
        <f>F23-G23</f>
        <v>19097</v>
      </c>
      <c r="I23" s="101">
        <f t="shared" si="5"/>
        <v>216547.20000000001</v>
      </c>
      <c r="J23" s="101">
        <v>197450.2</v>
      </c>
      <c r="K23" s="102">
        <f>I23-J23</f>
        <v>19097</v>
      </c>
      <c r="L23" s="101">
        <f t="shared" si="5"/>
        <v>645141.60000000009</v>
      </c>
      <c r="M23" s="23"/>
      <c r="N23" s="23"/>
    </row>
    <row r="24" spans="1:14" x14ac:dyDescent="0.45">
      <c r="C24" s="95"/>
    </row>
  </sheetData>
  <mergeCells count="18">
    <mergeCell ref="A14:N14"/>
    <mergeCell ref="A15:M15"/>
    <mergeCell ref="A16:M16"/>
    <mergeCell ref="N12:N13"/>
    <mergeCell ref="A12:A13"/>
    <mergeCell ref="B12:B13"/>
    <mergeCell ref="C12:I12"/>
    <mergeCell ref="L12:L13"/>
    <mergeCell ref="M12:M13"/>
    <mergeCell ref="N15:N20"/>
    <mergeCell ref="L1:N1"/>
    <mergeCell ref="A10:N10"/>
    <mergeCell ref="A11:N11"/>
    <mergeCell ref="M4:N4"/>
    <mergeCell ref="M5:N5"/>
    <mergeCell ref="M6:N6"/>
    <mergeCell ref="M7:N7"/>
    <mergeCell ref="M8:N8"/>
  </mergeCells>
  <pageMargins left="0.19685039370078741" right="0.15748031496062992" top="0.39370078740157483" bottom="0.15748031496062992" header="0.11811023622047245" footer="0.15748031496062992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view="pageBreakPreview" topLeftCell="B2" zoomScale="64" zoomScaleNormal="60" zoomScaleSheetLayoutView="64" workbookViewId="0">
      <selection activeCell="L10" sqref="L10:L11"/>
    </sheetView>
  </sheetViews>
  <sheetFormatPr defaultColWidth="9.109375" defaultRowHeight="23.4" x14ac:dyDescent="0.45"/>
  <cols>
    <col min="1" max="1" width="11.33203125" style="51" bestFit="1" customWidth="1"/>
    <col min="2" max="2" width="67.5546875" customWidth="1"/>
    <col min="3" max="3" width="28" style="16" customWidth="1"/>
    <col min="4" max="5" width="28" style="78" hidden="1" customWidth="1"/>
    <col min="6" max="6" width="28.33203125" style="16" bestFit="1" customWidth="1"/>
    <col min="7" max="8" width="28.33203125" style="16" hidden="1" customWidth="1"/>
    <col min="9" max="9" width="28.33203125" style="16" customWidth="1"/>
    <col min="10" max="11" width="28.33203125" style="16" hidden="1" customWidth="1"/>
    <col min="12" max="12" width="43.6640625" style="5" bestFit="1" customWidth="1"/>
    <col min="13" max="13" width="35.109375" bestFit="1" customWidth="1"/>
    <col min="14" max="14" width="42.6640625" customWidth="1"/>
    <col min="15" max="15" width="9.109375" customWidth="1"/>
    <col min="16" max="16" width="10" customWidth="1"/>
    <col min="17" max="18" width="10.6640625" customWidth="1"/>
    <col min="19" max="19" width="12.44140625" customWidth="1"/>
    <col min="20" max="20" width="13.5546875" customWidth="1"/>
    <col min="21" max="21" width="9.109375" customWidth="1"/>
  </cols>
  <sheetData>
    <row r="1" spans="1:20" ht="51.75" hidden="1" customHeight="1" x14ac:dyDescent="0.35">
      <c r="L1" s="107" t="s">
        <v>26</v>
      </c>
      <c r="M1" s="107"/>
      <c r="N1" s="107"/>
    </row>
    <row r="2" spans="1:20" ht="33.75" customHeight="1" x14ac:dyDescent="0.4">
      <c r="C2" s="17"/>
      <c r="D2" s="79"/>
      <c r="E2" s="79"/>
      <c r="F2" s="17"/>
      <c r="G2" s="17"/>
      <c r="H2" s="17"/>
      <c r="I2" s="17"/>
      <c r="J2" s="17"/>
      <c r="K2" s="17"/>
      <c r="L2" s="98"/>
      <c r="M2" s="110" t="s">
        <v>94</v>
      </c>
      <c r="N2" s="111"/>
    </row>
    <row r="3" spans="1:20" ht="33.75" customHeight="1" x14ac:dyDescent="0.4">
      <c r="C3" s="17"/>
      <c r="D3" s="79"/>
      <c r="E3" s="79"/>
      <c r="F3" s="17"/>
      <c r="G3" s="17"/>
      <c r="H3" s="17"/>
      <c r="I3" s="17"/>
      <c r="J3" s="17"/>
      <c r="K3" s="17"/>
      <c r="L3" s="98"/>
      <c r="M3" s="110" t="s">
        <v>87</v>
      </c>
      <c r="N3" s="111"/>
    </row>
    <row r="4" spans="1:20" ht="33.75" customHeight="1" x14ac:dyDescent="0.4">
      <c r="C4" s="17"/>
      <c r="D4" s="79"/>
      <c r="E4" s="79"/>
      <c r="F4" s="17"/>
      <c r="G4" s="17"/>
      <c r="H4" s="17"/>
      <c r="I4" s="17"/>
      <c r="J4" s="17"/>
      <c r="K4" s="17"/>
      <c r="L4" s="98"/>
      <c r="M4" s="110" t="s">
        <v>88</v>
      </c>
      <c r="N4" s="111"/>
    </row>
    <row r="5" spans="1:20" ht="33.75" customHeight="1" x14ac:dyDescent="0.4">
      <c r="C5" s="17"/>
      <c r="D5" s="79"/>
      <c r="E5" s="79"/>
      <c r="F5" s="17"/>
      <c r="G5" s="17"/>
      <c r="H5" s="17"/>
      <c r="I5" s="17"/>
      <c r="J5" s="17"/>
      <c r="K5" s="17"/>
      <c r="L5" s="98"/>
      <c r="M5" s="110" t="s">
        <v>89</v>
      </c>
      <c r="N5" s="111"/>
    </row>
    <row r="6" spans="1:20" ht="33.75" customHeight="1" x14ac:dyDescent="0.4">
      <c r="C6" s="17"/>
      <c r="D6" s="79"/>
      <c r="E6" s="79"/>
      <c r="F6" s="17"/>
      <c r="G6" s="17"/>
      <c r="H6" s="17"/>
      <c r="I6" s="17"/>
      <c r="J6" s="17"/>
      <c r="K6" s="17"/>
      <c r="L6" s="98"/>
      <c r="M6" s="110" t="s">
        <v>98</v>
      </c>
      <c r="N6" s="110"/>
    </row>
    <row r="7" spans="1:20" ht="15" customHeight="1" x14ac:dyDescent="0.35">
      <c r="A7" s="48"/>
      <c r="B7" s="1"/>
      <c r="C7" s="35"/>
      <c r="D7" s="80"/>
      <c r="E7" s="80"/>
      <c r="F7" s="35"/>
      <c r="G7" s="35"/>
      <c r="H7" s="35"/>
      <c r="I7" s="98"/>
      <c r="J7" s="98"/>
      <c r="K7" s="98"/>
      <c r="L7" s="99"/>
      <c r="M7" s="99"/>
      <c r="N7" s="99"/>
    </row>
    <row r="8" spans="1:20" ht="69" customHeight="1" x14ac:dyDescent="0.55000000000000004">
      <c r="A8" s="108" t="s">
        <v>0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20" ht="30.75" customHeight="1" x14ac:dyDescent="0.55000000000000004">
      <c r="A9" s="127" t="s">
        <v>50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20" ht="25.2" x14ac:dyDescent="0.3">
      <c r="A10" s="121" t="s">
        <v>1</v>
      </c>
      <c r="B10" s="121" t="s">
        <v>2</v>
      </c>
      <c r="C10" s="122"/>
      <c r="D10" s="122"/>
      <c r="E10" s="122"/>
      <c r="F10" s="122"/>
      <c r="G10" s="122"/>
      <c r="H10" s="122"/>
      <c r="I10" s="123"/>
      <c r="J10" s="65"/>
      <c r="K10" s="65"/>
      <c r="L10" s="121" t="s">
        <v>3</v>
      </c>
      <c r="M10" s="121" t="s">
        <v>4</v>
      </c>
      <c r="N10" s="121" t="s">
        <v>5</v>
      </c>
    </row>
    <row r="11" spans="1:20" ht="66" customHeight="1" x14ac:dyDescent="0.3">
      <c r="A11" s="121"/>
      <c r="B11" s="121"/>
      <c r="C11" s="77" t="s">
        <v>81</v>
      </c>
      <c r="D11" s="81" t="s">
        <v>74</v>
      </c>
      <c r="E11" s="81" t="s">
        <v>75</v>
      </c>
      <c r="F11" s="77" t="s">
        <v>82</v>
      </c>
      <c r="G11" s="77" t="s">
        <v>74</v>
      </c>
      <c r="H11" s="77" t="s">
        <v>75</v>
      </c>
      <c r="I11" s="77" t="s">
        <v>83</v>
      </c>
      <c r="J11" s="77" t="s">
        <v>74</v>
      </c>
      <c r="K11" s="18" t="s">
        <v>75</v>
      </c>
      <c r="L11" s="121"/>
      <c r="M11" s="121"/>
      <c r="N11" s="121"/>
    </row>
    <row r="12" spans="1:20" s="8" customFormat="1" ht="24.75" customHeight="1" x14ac:dyDescent="0.6">
      <c r="A12" s="132" t="s">
        <v>6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4"/>
    </row>
    <row r="13" spans="1:20" s="5" customFormat="1" ht="64.5" customHeight="1" x14ac:dyDescent="0.45">
      <c r="A13" s="115" t="s">
        <v>55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124" t="s">
        <v>51</v>
      </c>
    </row>
    <row r="14" spans="1:20" s="5" customFormat="1" ht="101.25" customHeight="1" x14ac:dyDescent="0.45">
      <c r="A14" s="136" t="s">
        <v>97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8"/>
      <c r="N14" s="125"/>
    </row>
    <row r="15" spans="1:20" ht="126.75" customHeight="1" x14ac:dyDescent="0.3">
      <c r="A15" s="139">
        <v>1</v>
      </c>
      <c r="B15" s="142" t="s">
        <v>31</v>
      </c>
      <c r="C15" s="58">
        <f>C23+C25+C27+C30+C32+C34+C36+C38+C39+C40+C44+C42</f>
        <v>18977.599999999999</v>
      </c>
      <c r="D15" s="58">
        <v>17874.599999999999</v>
      </c>
      <c r="E15" s="58">
        <f>C15-D15</f>
        <v>1103</v>
      </c>
      <c r="F15" s="58">
        <f>F23+F25+F27+F30+F32+F34+F36+F38+F39+F40+F44+F42</f>
        <v>21088.1</v>
      </c>
      <c r="G15" s="58">
        <v>19751.2</v>
      </c>
      <c r="H15" s="58">
        <f>F15-G15</f>
        <v>1336.8999999999978</v>
      </c>
      <c r="I15" s="58">
        <f>I23+I25+I27+I30+I32+I34+I36+I38+I39+I40+I44+I42</f>
        <v>21088.1</v>
      </c>
      <c r="J15" s="58">
        <v>19751.2</v>
      </c>
      <c r="K15" s="58">
        <f>I15-J15</f>
        <v>1336.8999999999978</v>
      </c>
      <c r="L15" s="89">
        <f>C15+F15+I15</f>
        <v>61153.799999999996</v>
      </c>
      <c r="M15" s="28" t="s">
        <v>7</v>
      </c>
      <c r="N15" s="125"/>
    </row>
    <row r="16" spans="1:20" ht="32.25" customHeight="1" x14ac:dyDescent="0.3">
      <c r="A16" s="140"/>
      <c r="B16" s="143"/>
      <c r="C16" s="60">
        <f>C24+C28+C31+C33+C35+C37+C43+C26+C41</f>
        <v>139772.69999999998</v>
      </c>
      <c r="D16" s="60">
        <v>43085.2</v>
      </c>
      <c r="E16" s="58">
        <f t="shared" ref="E16:E18" si="0">C16-D16</f>
        <v>96687.499999999985</v>
      </c>
      <c r="F16" s="60">
        <f>F24+F28+F31+F33+F35+F37+F43+F26+F41</f>
        <v>10086.799999999999</v>
      </c>
      <c r="G16" s="60">
        <v>7498.6</v>
      </c>
      <c r="H16" s="58">
        <f t="shared" ref="H16:H18" si="1">F16-G16</f>
        <v>2588.1999999999989</v>
      </c>
      <c r="I16" s="60">
        <f>I24+I28+I31+I33+I35+I37+I43+I26+I41</f>
        <v>10086.799999999999</v>
      </c>
      <c r="J16" s="60">
        <v>7498.6</v>
      </c>
      <c r="K16" s="58">
        <f t="shared" ref="K16:K18" si="2">I16-J16</f>
        <v>2588.1999999999989</v>
      </c>
      <c r="L16" s="90">
        <f>C16+F16+I16</f>
        <v>159946.29999999996</v>
      </c>
      <c r="M16" s="30" t="s">
        <v>8</v>
      </c>
      <c r="N16" s="125"/>
      <c r="P16" s="3"/>
      <c r="Q16" s="3"/>
      <c r="R16" s="3"/>
      <c r="S16" s="9"/>
      <c r="T16" s="3"/>
    </row>
    <row r="17" spans="1:23" ht="32.25" customHeight="1" x14ac:dyDescent="0.3">
      <c r="A17" s="141"/>
      <c r="B17" s="144"/>
      <c r="C17" s="60">
        <v>0</v>
      </c>
      <c r="D17" s="60">
        <v>0</v>
      </c>
      <c r="E17" s="58">
        <f t="shared" si="0"/>
        <v>0</v>
      </c>
      <c r="F17" s="60">
        <v>0</v>
      </c>
      <c r="G17" s="60">
        <v>0</v>
      </c>
      <c r="H17" s="58">
        <f t="shared" si="1"/>
        <v>0</v>
      </c>
      <c r="I17" s="60">
        <v>0</v>
      </c>
      <c r="J17" s="60">
        <v>0</v>
      </c>
      <c r="K17" s="58">
        <f t="shared" si="2"/>
        <v>0</v>
      </c>
      <c r="L17" s="89">
        <f>C17+F17+I17</f>
        <v>0</v>
      </c>
      <c r="M17" s="30" t="s">
        <v>9</v>
      </c>
      <c r="N17" s="125"/>
      <c r="Q17" s="3"/>
    </row>
    <row r="18" spans="1:23" ht="105.75" customHeight="1" x14ac:dyDescent="0.3">
      <c r="A18" s="19"/>
      <c r="B18" s="44" t="s">
        <v>37</v>
      </c>
      <c r="C18" s="58">
        <f>C15+C16</f>
        <v>158750.29999999999</v>
      </c>
      <c r="D18" s="58">
        <f>D15+D16</f>
        <v>60959.799999999996</v>
      </c>
      <c r="E18" s="58">
        <f t="shared" si="0"/>
        <v>97790.5</v>
      </c>
      <c r="F18" s="58">
        <f>F15+F16+F17</f>
        <v>31174.899999999998</v>
      </c>
      <c r="G18" s="58">
        <f>G15+G16+G17</f>
        <v>27249.800000000003</v>
      </c>
      <c r="H18" s="58">
        <f t="shared" si="1"/>
        <v>3925.0999999999949</v>
      </c>
      <c r="I18" s="58">
        <f>I15+I16+I17</f>
        <v>31174.899999999998</v>
      </c>
      <c r="J18" s="58">
        <f>J15+J16+J17</f>
        <v>27249.800000000003</v>
      </c>
      <c r="K18" s="58">
        <f t="shared" si="2"/>
        <v>3925.0999999999949</v>
      </c>
      <c r="L18" s="89">
        <f>I18+F18+C18</f>
        <v>221100.09999999998</v>
      </c>
      <c r="M18" s="28"/>
      <c r="N18" s="125"/>
      <c r="Q18" s="3"/>
    </row>
    <row r="19" spans="1:23" ht="24" customHeight="1" x14ac:dyDescent="0.3">
      <c r="A19" s="20"/>
      <c r="B19" s="39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91"/>
      <c r="M19" s="21"/>
      <c r="N19" s="125"/>
      <c r="Q19" s="3"/>
    </row>
    <row r="20" spans="1:23" ht="24" hidden="1" customHeight="1" x14ac:dyDescent="0.25">
      <c r="A20" s="40"/>
      <c r="B20" s="22"/>
      <c r="C20" s="58">
        <f>SUM(C21:C44)</f>
        <v>158750.29999999999</v>
      </c>
      <c r="D20" s="58"/>
      <c r="E20" s="58"/>
      <c r="F20" s="58">
        <f>SUM(F21:F44)</f>
        <v>31174.899999999998</v>
      </c>
      <c r="G20" s="58"/>
      <c r="H20" s="58"/>
      <c r="I20" s="58">
        <f>SUM(I21:I44)</f>
        <v>31174.899999999998</v>
      </c>
      <c r="J20" s="82"/>
      <c r="K20" s="82"/>
      <c r="L20" s="91"/>
      <c r="M20" s="21"/>
      <c r="N20" s="125"/>
      <c r="Q20" s="3"/>
    </row>
    <row r="21" spans="1:23" ht="78" hidden="1" customHeight="1" x14ac:dyDescent="0.25">
      <c r="A21" s="145" t="s">
        <v>11</v>
      </c>
      <c r="B21" s="142" t="s">
        <v>28</v>
      </c>
      <c r="C21" s="58">
        <v>0</v>
      </c>
      <c r="D21" s="58"/>
      <c r="E21" s="58"/>
      <c r="F21" s="58">
        <v>0</v>
      </c>
      <c r="G21" s="58"/>
      <c r="H21" s="58"/>
      <c r="I21" s="58">
        <v>0</v>
      </c>
      <c r="J21" s="58"/>
      <c r="K21" s="58"/>
      <c r="L21" s="89" t="e">
        <f>#REF!+#REF!+#REF!+#REF!+#REF!+#REF!+C21+F21+I21</f>
        <v>#REF!</v>
      </c>
      <c r="M21" s="28" t="s">
        <v>12</v>
      </c>
      <c r="N21" s="125"/>
      <c r="W21" s="3"/>
    </row>
    <row r="22" spans="1:23" ht="210.75" hidden="1" customHeight="1" x14ac:dyDescent="0.25">
      <c r="A22" s="146"/>
      <c r="B22" s="144"/>
      <c r="C22" s="58">
        <v>0</v>
      </c>
      <c r="D22" s="58"/>
      <c r="E22" s="58"/>
      <c r="F22" s="58">
        <v>0</v>
      </c>
      <c r="G22" s="58"/>
      <c r="H22" s="58"/>
      <c r="I22" s="58">
        <v>0</v>
      </c>
      <c r="J22" s="58"/>
      <c r="K22" s="58"/>
      <c r="L22" s="89" t="e">
        <f>#REF!+#REF!+#REF!+#REF!+#REF!+#REF!+C22+F22+I22</f>
        <v>#REF!</v>
      </c>
      <c r="M22" s="28" t="s">
        <v>8</v>
      </c>
      <c r="N22" s="125"/>
      <c r="Q22" s="3"/>
    </row>
    <row r="23" spans="1:23" ht="60.75" customHeight="1" x14ac:dyDescent="0.3">
      <c r="A23" s="145" t="s">
        <v>11</v>
      </c>
      <c r="B23" s="142" t="s">
        <v>68</v>
      </c>
      <c r="C23" s="58">
        <v>352.2</v>
      </c>
      <c r="D23" s="58">
        <v>352.2</v>
      </c>
      <c r="E23" s="58">
        <f>C23-D23</f>
        <v>0</v>
      </c>
      <c r="F23" s="58">
        <v>352.2</v>
      </c>
      <c r="G23" s="58"/>
      <c r="H23" s="58"/>
      <c r="I23" s="58">
        <v>352.2</v>
      </c>
      <c r="J23" s="58"/>
      <c r="K23" s="58"/>
      <c r="L23" s="89">
        <f t="shared" ref="L23:L48" si="3">C23+F23+I23</f>
        <v>1056.5999999999999</v>
      </c>
      <c r="M23" s="28" t="s">
        <v>12</v>
      </c>
      <c r="N23" s="125"/>
    </row>
    <row r="24" spans="1:23" ht="60.75" customHeight="1" x14ac:dyDescent="0.3">
      <c r="A24" s="147"/>
      <c r="B24" s="148"/>
      <c r="C24" s="58">
        <v>1761</v>
      </c>
      <c r="D24" s="58">
        <v>1056.5999999999999</v>
      </c>
      <c r="E24" s="58">
        <f>C24-D24</f>
        <v>704.40000000000009</v>
      </c>
      <c r="F24" s="58">
        <v>1761</v>
      </c>
      <c r="G24" s="58">
        <v>1056.5999999999999</v>
      </c>
      <c r="H24" s="58">
        <f>F24-G24</f>
        <v>704.40000000000009</v>
      </c>
      <c r="I24" s="58">
        <v>1761</v>
      </c>
      <c r="J24" s="58">
        <v>1056.5999999999999</v>
      </c>
      <c r="K24" s="58">
        <f>I24-J24</f>
        <v>704.40000000000009</v>
      </c>
      <c r="L24" s="89">
        <f t="shared" si="3"/>
        <v>5283</v>
      </c>
      <c r="M24" s="28" t="s">
        <v>8</v>
      </c>
      <c r="N24" s="125"/>
    </row>
    <row r="25" spans="1:23" ht="68.25" customHeight="1" x14ac:dyDescent="0.3">
      <c r="A25" s="145" t="s">
        <v>13</v>
      </c>
      <c r="B25" s="142" t="s">
        <v>48</v>
      </c>
      <c r="C25" s="58">
        <v>117.4</v>
      </c>
      <c r="D25" s="58"/>
      <c r="E25" s="58"/>
      <c r="F25" s="58">
        <v>117.4</v>
      </c>
      <c r="G25" s="58"/>
      <c r="H25" s="58"/>
      <c r="I25" s="58">
        <v>117.4</v>
      </c>
      <c r="J25" s="58"/>
      <c r="K25" s="58"/>
      <c r="L25" s="89">
        <f t="shared" si="3"/>
        <v>352.20000000000005</v>
      </c>
      <c r="M25" s="28" t="s">
        <v>12</v>
      </c>
      <c r="N25" s="125"/>
    </row>
    <row r="26" spans="1:23" ht="68.25" customHeight="1" x14ac:dyDescent="0.3">
      <c r="A26" s="147"/>
      <c r="B26" s="148"/>
      <c r="C26" s="58">
        <v>528.29999999999995</v>
      </c>
      <c r="D26" s="58">
        <v>352.2</v>
      </c>
      <c r="E26" s="58">
        <f>C26-D26</f>
        <v>176.09999999999997</v>
      </c>
      <c r="F26" s="58">
        <v>528.29999999999995</v>
      </c>
      <c r="G26" s="58">
        <v>352.2</v>
      </c>
      <c r="H26" s="58">
        <f>F26-G26</f>
        <v>176.09999999999997</v>
      </c>
      <c r="I26" s="58">
        <v>528.29999999999995</v>
      </c>
      <c r="J26" s="58">
        <v>352.2</v>
      </c>
      <c r="K26" s="58">
        <f>I26-J26</f>
        <v>176.09999999999997</v>
      </c>
      <c r="L26" s="89">
        <f t="shared" si="3"/>
        <v>1584.8999999999999</v>
      </c>
      <c r="M26" s="28" t="s">
        <v>8</v>
      </c>
      <c r="N26" s="125"/>
    </row>
    <row r="27" spans="1:23" ht="24" customHeight="1" x14ac:dyDescent="0.3">
      <c r="A27" s="145" t="s">
        <v>14</v>
      </c>
      <c r="B27" s="142" t="s">
        <v>93</v>
      </c>
      <c r="C27" s="58">
        <v>100</v>
      </c>
      <c r="D27" s="58">
        <v>5.7</v>
      </c>
      <c r="E27" s="58">
        <f>C27-D27</f>
        <v>94.3</v>
      </c>
      <c r="F27" s="58">
        <v>100</v>
      </c>
      <c r="G27" s="58">
        <v>5.7</v>
      </c>
      <c r="H27" s="58">
        <f>F27-G27</f>
        <v>94.3</v>
      </c>
      <c r="I27" s="58">
        <v>100</v>
      </c>
      <c r="J27" s="58">
        <v>5.7</v>
      </c>
      <c r="K27" s="58">
        <f>I27-J27</f>
        <v>94.3</v>
      </c>
      <c r="L27" s="89">
        <f t="shared" si="3"/>
        <v>300</v>
      </c>
      <c r="M27" s="28" t="s">
        <v>12</v>
      </c>
      <c r="N27" s="125"/>
    </row>
    <row r="28" spans="1:23" ht="24" customHeight="1" x14ac:dyDescent="0.3">
      <c r="A28" s="149"/>
      <c r="B28" s="143"/>
      <c r="C28" s="58">
        <v>2355</v>
      </c>
      <c r="D28" s="58">
        <v>2000</v>
      </c>
      <c r="E28" s="58">
        <f>C28-D28</f>
        <v>355</v>
      </c>
      <c r="F28" s="58">
        <v>2355</v>
      </c>
      <c r="G28" s="58">
        <v>2000</v>
      </c>
      <c r="H28" s="58">
        <f>F28-G28</f>
        <v>355</v>
      </c>
      <c r="I28" s="58">
        <v>2355</v>
      </c>
      <c r="J28" s="58">
        <v>2000</v>
      </c>
      <c r="K28" s="58">
        <f>I28-J28</f>
        <v>355</v>
      </c>
      <c r="L28" s="89">
        <f t="shared" si="3"/>
        <v>7065</v>
      </c>
      <c r="M28" s="28" t="s">
        <v>8</v>
      </c>
      <c r="N28" s="125"/>
    </row>
    <row r="29" spans="1:23" ht="49.2" x14ac:dyDescent="0.3">
      <c r="A29" s="147"/>
      <c r="B29" s="148"/>
      <c r="C29" s="58">
        <v>0</v>
      </c>
      <c r="D29" s="58"/>
      <c r="E29" s="58"/>
      <c r="F29" s="58">
        <v>0</v>
      </c>
      <c r="G29" s="58"/>
      <c r="H29" s="58"/>
      <c r="I29" s="58">
        <v>0</v>
      </c>
      <c r="J29" s="58"/>
      <c r="K29" s="58"/>
      <c r="L29" s="89">
        <f t="shared" si="3"/>
        <v>0</v>
      </c>
      <c r="M29" s="28" t="s">
        <v>9</v>
      </c>
      <c r="N29" s="125"/>
    </row>
    <row r="30" spans="1:23" ht="66.75" customHeight="1" x14ac:dyDescent="0.3">
      <c r="A30" s="128" t="s">
        <v>15</v>
      </c>
      <c r="B30" s="130" t="s">
        <v>85</v>
      </c>
      <c r="C30" s="58">
        <v>100</v>
      </c>
      <c r="D30" s="58">
        <v>7.7</v>
      </c>
      <c r="E30" s="58">
        <f t="shared" ref="E30:E39" si="4">C30-D30</f>
        <v>92.3</v>
      </c>
      <c r="F30" s="58">
        <v>100</v>
      </c>
      <c r="G30" s="58">
        <v>7.7</v>
      </c>
      <c r="H30" s="58">
        <f>F30-G30</f>
        <v>92.3</v>
      </c>
      <c r="I30" s="58">
        <v>100</v>
      </c>
      <c r="J30" s="58">
        <v>7.7</v>
      </c>
      <c r="K30" s="58">
        <f>I30-J30</f>
        <v>92.3</v>
      </c>
      <c r="L30" s="89">
        <f t="shared" si="3"/>
        <v>300</v>
      </c>
      <c r="M30" s="28" t="s">
        <v>12</v>
      </c>
      <c r="N30" s="125"/>
    </row>
    <row r="31" spans="1:23" ht="54.75" customHeight="1" x14ac:dyDescent="0.3">
      <c r="A31" s="129"/>
      <c r="B31" s="131"/>
      <c r="C31" s="58">
        <v>2584.5</v>
      </c>
      <c r="D31" s="58">
        <v>2504.9</v>
      </c>
      <c r="E31" s="58">
        <f t="shared" si="4"/>
        <v>79.599999999999909</v>
      </c>
      <c r="F31" s="58">
        <v>2584.5</v>
      </c>
      <c r="G31" s="58">
        <v>2504.9</v>
      </c>
      <c r="H31" s="58">
        <f>F31-G31</f>
        <v>79.599999999999909</v>
      </c>
      <c r="I31" s="58">
        <v>2584.5</v>
      </c>
      <c r="J31" s="58">
        <v>2504.9</v>
      </c>
      <c r="K31" s="58">
        <f>I31-J31</f>
        <v>79.599999999999909</v>
      </c>
      <c r="L31" s="89">
        <f t="shared" si="3"/>
        <v>7753.5</v>
      </c>
      <c r="M31" s="28" t="s">
        <v>8</v>
      </c>
      <c r="N31" s="125"/>
    </row>
    <row r="32" spans="1:23" ht="69" customHeight="1" x14ac:dyDescent="0.3">
      <c r="A32" s="128" t="s">
        <v>16</v>
      </c>
      <c r="B32" s="150" t="s">
        <v>39</v>
      </c>
      <c r="C32" s="58">
        <v>1796</v>
      </c>
      <c r="D32" s="58">
        <v>1143.7</v>
      </c>
      <c r="E32" s="58">
        <f t="shared" si="4"/>
        <v>652.29999999999995</v>
      </c>
      <c r="F32" s="58">
        <v>0</v>
      </c>
      <c r="G32" s="58">
        <v>3020.3</v>
      </c>
      <c r="H32" s="58">
        <f>F32-G32</f>
        <v>-3020.3</v>
      </c>
      <c r="I32" s="58">
        <v>0</v>
      </c>
      <c r="J32" s="58">
        <v>3020.3</v>
      </c>
      <c r="K32" s="58">
        <f>I32-J32</f>
        <v>-3020.3</v>
      </c>
      <c r="L32" s="89">
        <f t="shared" si="3"/>
        <v>1796</v>
      </c>
      <c r="M32" s="28" t="s">
        <v>12</v>
      </c>
      <c r="N32" s="125"/>
    </row>
    <row r="33" spans="1:16" ht="54" customHeight="1" x14ac:dyDescent="0.3">
      <c r="A33" s="129"/>
      <c r="B33" s="151"/>
      <c r="C33" s="58">
        <v>129685.9</v>
      </c>
      <c r="D33" s="58">
        <v>35586.6</v>
      </c>
      <c r="E33" s="58">
        <f t="shared" si="4"/>
        <v>94099.299999999988</v>
      </c>
      <c r="F33" s="58">
        <v>0</v>
      </c>
      <c r="G33" s="58"/>
      <c r="H33" s="58"/>
      <c r="I33" s="58">
        <v>0</v>
      </c>
      <c r="J33" s="58"/>
      <c r="K33" s="58"/>
      <c r="L33" s="89">
        <f t="shared" si="3"/>
        <v>129685.9</v>
      </c>
      <c r="M33" s="28" t="s">
        <v>8</v>
      </c>
      <c r="N33" s="125"/>
    </row>
    <row r="34" spans="1:16" ht="67.5" customHeight="1" x14ac:dyDescent="0.3">
      <c r="A34" s="128" t="s">
        <v>17</v>
      </c>
      <c r="B34" s="150" t="s">
        <v>79</v>
      </c>
      <c r="C34" s="58">
        <v>234.8</v>
      </c>
      <c r="D34" s="58">
        <v>68.7</v>
      </c>
      <c r="E34" s="58">
        <f>C34-D34</f>
        <v>166.10000000000002</v>
      </c>
      <c r="F34" s="58">
        <v>234.8</v>
      </c>
      <c r="G34" s="58">
        <v>68.7</v>
      </c>
      <c r="H34" s="58">
        <f t="shared" ref="H34:H44" si="5">F34-G34</f>
        <v>166.10000000000002</v>
      </c>
      <c r="I34" s="58">
        <v>234.8</v>
      </c>
      <c r="J34" s="58">
        <v>68.7</v>
      </c>
      <c r="K34" s="58">
        <f t="shared" ref="K34:K44" si="6">I34-J34</f>
        <v>166.10000000000002</v>
      </c>
      <c r="L34" s="89">
        <f t="shared" si="3"/>
        <v>704.40000000000009</v>
      </c>
      <c r="M34" s="28" t="s">
        <v>12</v>
      </c>
      <c r="N34" s="125"/>
    </row>
    <row r="35" spans="1:16" ht="48.75" customHeight="1" x14ac:dyDescent="0.3">
      <c r="A35" s="147"/>
      <c r="B35" s="152"/>
      <c r="C35" s="58">
        <v>1584.9</v>
      </c>
      <c r="D35" s="58">
        <v>704.5</v>
      </c>
      <c r="E35" s="58">
        <f>C35-D35</f>
        <v>880.40000000000009</v>
      </c>
      <c r="F35" s="58">
        <v>1584.9</v>
      </c>
      <c r="G35" s="58">
        <v>704.5</v>
      </c>
      <c r="H35" s="58">
        <f t="shared" si="5"/>
        <v>880.40000000000009</v>
      </c>
      <c r="I35" s="58">
        <v>1584.9</v>
      </c>
      <c r="J35" s="58">
        <v>704.5</v>
      </c>
      <c r="K35" s="58">
        <f t="shared" si="6"/>
        <v>880.40000000000009</v>
      </c>
      <c r="L35" s="89">
        <f t="shared" si="3"/>
        <v>4754.7000000000007</v>
      </c>
      <c r="M35" s="28" t="s">
        <v>8</v>
      </c>
      <c r="N35" s="125"/>
    </row>
    <row r="36" spans="1:16" ht="55.5" customHeight="1" x14ac:dyDescent="0.3">
      <c r="A36" s="128" t="s">
        <v>18</v>
      </c>
      <c r="B36" s="130" t="s">
        <v>80</v>
      </c>
      <c r="C36" s="58">
        <v>293.5</v>
      </c>
      <c r="D36" s="58">
        <v>85.9</v>
      </c>
      <c r="E36" s="58">
        <f t="shared" si="4"/>
        <v>207.6</v>
      </c>
      <c r="F36" s="58">
        <v>293.5</v>
      </c>
      <c r="G36" s="58">
        <v>85.9</v>
      </c>
      <c r="H36" s="58">
        <f t="shared" si="5"/>
        <v>207.6</v>
      </c>
      <c r="I36" s="58">
        <v>293.5</v>
      </c>
      <c r="J36" s="58">
        <v>85.9</v>
      </c>
      <c r="K36" s="58">
        <f t="shared" si="6"/>
        <v>207.6</v>
      </c>
      <c r="L36" s="89">
        <f t="shared" si="3"/>
        <v>880.5</v>
      </c>
      <c r="M36" s="28" t="s">
        <v>12</v>
      </c>
      <c r="N36" s="125"/>
    </row>
    <row r="37" spans="1:16" ht="63" customHeight="1" x14ac:dyDescent="0.3">
      <c r="A37" s="129"/>
      <c r="B37" s="148"/>
      <c r="C37" s="58">
        <v>880.5</v>
      </c>
      <c r="D37" s="58">
        <v>880.4</v>
      </c>
      <c r="E37" s="58">
        <f t="shared" si="4"/>
        <v>0.10000000000002274</v>
      </c>
      <c r="F37" s="58">
        <v>880.5</v>
      </c>
      <c r="G37" s="58">
        <v>880.4</v>
      </c>
      <c r="H37" s="58">
        <f t="shared" si="5"/>
        <v>0.10000000000002274</v>
      </c>
      <c r="I37" s="58">
        <v>880.5</v>
      </c>
      <c r="J37" s="58">
        <v>880.4</v>
      </c>
      <c r="K37" s="58">
        <f t="shared" si="6"/>
        <v>0.10000000000002274</v>
      </c>
      <c r="L37" s="89">
        <f t="shared" si="3"/>
        <v>2641.5</v>
      </c>
      <c r="M37" s="28" t="s">
        <v>8</v>
      </c>
      <c r="N37" s="125"/>
    </row>
    <row r="38" spans="1:16" ht="73.8" x14ac:dyDescent="0.3">
      <c r="A38" s="45" t="s">
        <v>19</v>
      </c>
      <c r="B38" s="25" t="s">
        <v>45</v>
      </c>
      <c r="C38" s="58">
        <v>2056.1</v>
      </c>
      <c r="D38" s="58">
        <v>1456</v>
      </c>
      <c r="E38" s="58">
        <f t="shared" si="4"/>
        <v>600.09999999999991</v>
      </c>
      <c r="F38" s="58">
        <v>2056.1</v>
      </c>
      <c r="G38" s="58">
        <v>1456</v>
      </c>
      <c r="H38" s="58">
        <f t="shared" si="5"/>
        <v>600.09999999999991</v>
      </c>
      <c r="I38" s="58">
        <v>2056.1</v>
      </c>
      <c r="J38" s="58">
        <v>1456</v>
      </c>
      <c r="K38" s="58">
        <f t="shared" si="6"/>
        <v>600.09999999999991</v>
      </c>
      <c r="L38" s="89">
        <f t="shared" si="3"/>
        <v>6168.2999999999993</v>
      </c>
      <c r="M38" s="28" t="s">
        <v>12</v>
      </c>
      <c r="N38" s="125"/>
    </row>
    <row r="39" spans="1:16" ht="73.8" x14ac:dyDescent="0.3">
      <c r="A39" s="45" t="s">
        <v>27</v>
      </c>
      <c r="B39" s="25" t="s">
        <v>41</v>
      </c>
      <c r="C39" s="58">
        <v>7546</v>
      </c>
      <c r="D39" s="58">
        <v>6999.2</v>
      </c>
      <c r="E39" s="58">
        <f t="shared" si="4"/>
        <v>546.80000000000018</v>
      </c>
      <c r="F39" s="58">
        <v>8452.5</v>
      </c>
      <c r="G39" s="58">
        <v>6999.2</v>
      </c>
      <c r="H39" s="58">
        <f t="shared" si="5"/>
        <v>1453.3000000000002</v>
      </c>
      <c r="I39" s="58">
        <v>8452.5</v>
      </c>
      <c r="J39" s="58">
        <v>6999.2</v>
      </c>
      <c r="K39" s="58">
        <f t="shared" si="6"/>
        <v>1453.3000000000002</v>
      </c>
      <c r="L39" s="89">
        <f t="shared" si="3"/>
        <v>24451</v>
      </c>
      <c r="M39" s="28" t="s">
        <v>12</v>
      </c>
      <c r="N39" s="125"/>
    </row>
    <row r="40" spans="1:16" ht="51" customHeight="1" x14ac:dyDescent="0.3">
      <c r="A40" s="45" t="s">
        <v>29</v>
      </c>
      <c r="B40" s="25" t="s">
        <v>44</v>
      </c>
      <c r="C40" s="58">
        <v>3000</v>
      </c>
      <c r="D40" s="58"/>
      <c r="E40" s="58"/>
      <c r="F40" s="58">
        <v>6000</v>
      </c>
      <c r="G40" s="58">
        <v>3000</v>
      </c>
      <c r="H40" s="58">
        <f t="shared" si="5"/>
        <v>3000</v>
      </c>
      <c r="I40" s="58">
        <v>6000</v>
      </c>
      <c r="J40" s="58">
        <v>3000</v>
      </c>
      <c r="K40" s="58">
        <f t="shared" si="6"/>
        <v>3000</v>
      </c>
      <c r="L40" s="89">
        <f t="shared" si="3"/>
        <v>15000</v>
      </c>
      <c r="M40" s="28" t="s">
        <v>12</v>
      </c>
      <c r="N40" s="125"/>
    </row>
    <row r="41" spans="1:16" ht="141" customHeight="1" x14ac:dyDescent="0.3">
      <c r="A41" s="45" t="s">
        <v>30</v>
      </c>
      <c r="B41" s="25" t="s">
        <v>69</v>
      </c>
      <c r="C41" s="58">
        <v>70</v>
      </c>
      <c r="D41" s="58">
        <v>0</v>
      </c>
      <c r="E41" s="58">
        <f t="shared" ref="E41:E48" si="7">C41-D41</f>
        <v>70</v>
      </c>
      <c r="F41" s="58">
        <v>70</v>
      </c>
      <c r="G41" s="58">
        <v>0</v>
      </c>
      <c r="H41" s="58">
        <f t="shared" si="5"/>
        <v>70</v>
      </c>
      <c r="I41" s="58">
        <v>70</v>
      </c>
      <c r="J41" s="58">
        <v>0</v>
      </c>
      <c r="K41" s="58">
        <f t="shared" si="6"/>
        <v>70</v>
      </c>
      <c r="L41" s="89">
        <f t="shared" si="3"/>
        <v>210</v>
      </c>
      <c r="M41" s="28" t="s">
        <v>65</v>
      </c>
      <c r="N41" s="125"/>
    </row>
    <row r="42" spans="1:16" ht="38.25" customHeight="1" x14ac:dyDescent="0.3">
      <c r="A42" s="128" t="s">
        <v>33</v>
      </c>
      <c r="B42" s="130" t="s">
        <v>67</v>
      </c>
      <c r="C42" s="58">
        <v>10</v>
      </c>
      <c r="D42" s="58">
        <v>0</v>
      </c>
      <c r="E42" s="58">
        <f t="shared" si="7"/>
        <v>10</v>
      </c>
      <c r="F42" s="58">
        <v>10</v>
      </c>
      <c r="G42" s="58">
        <v>0</v>
      </c>
      <c r="H42" s="58">
        <f t="shared" si="5"/>
        <v>10</v>
      </c>
      <c r="I42" s="58">
        <v>10</v>
      </c>
      <c r="J42" s="58">
        <v>0</v>
      </c>
      <c r="K42" s="58">
        <f t="shared" si="6"/>
        <v>10</v>
      </c>
      <c r="L42" s="89">
        <f t="shared" si="3"/>
        <v>30</v>
      </c>
      <c r="M42" s="28" t="s">
        <v>12</v>
      </c>
      <c r="N42" s="125"/>
    </row>
    <row r="43" spans="1:16" ht="38.25" customHeight="1" x14ac:dyDescent="0.3">
      <c r="A43" s="155"/>
      <c r="B43" s="156"/>
      <c r="C43" s="58">
        <v>322.60000000000002</v>
      </c>
      <c r="D43" s="58">
        <v>0</v>
      </c>
      <c r="E43" s="58">
        <f t="shared" si="7"/>
        <v>322.60000000000002</v>
      </c>
      <c r="F43" s="58">
        <v>322.60000000000002</v>
      </c>
      <c r="G43" s="58">
        <v>0</v>
      </c>
      <c r="H43" s="58">
        <f t="shared" si="5"/>
        <v>322.60000000000002</v>
      </c>
      <c r="I43" s="58">
        <v>322.60000000000002</v>
      </c>
      <c r="J43" s="58">
        <v>0</v>
      </c>
      <c r="K43" s="58">
        <f t="shared" si="6"/>
        <v>322.60000000000002</v>
      </c>
      <c r="L43" s="89">
        <f t="shared" si="3"/>
        <v>967.80000000000007</v>
      </c>
      <c r="M43" s="28" t="s">
        <v>65</v>
      </c>
      <c r="N43" s="125"/>
    </row>
    <row r="44" spans="1:16" ht="73.8" x14ac:dyDescent="0.3">
      <c r="A44" s="46" t="s">
        <v>40</v>
      </c>
      <c r="B44" s="25" t="s">
        <v>43</v>
      </c>
      <c r="C44" s="58">
        <v>3371.6</v>
      </c>
      <c r="D44" s="58">
        <v>3411.6</v>
      </c>
      <c r="E44" s="58">
        <f t="shared" si="7"/>
        <v>-40</v>
      </c>
      <c r="F44" s="58">
        <v>3371.6</v>
      </c>
      <c r="G44" s="58">
        <v>3411.6</v>
      </c>
      <c r="H44" s="58">
        <f t="shared" si="5"/>
        <v>-40</v>
      </c>
      <c r="I44" s="58">
        <v>3371.6</v>
      </c>
      <c r="J44" s="58">
        <v>3411.6</v>
      </c>
      <c r="K44" s="58">
        <f t="shared" si="6"/>
        <v>-40</v>
      </c>
      <c r="L44" s="89">
        <f t="shared" si="3"/>
        <v>10114.799999999999</v>
      </c>
      <c r="M44" s="28" t="s">
        <v>12</v>
      </c>
      <c r="N44" s="125"/>
    </row>
    <row r="45" spans="1:16" ht="24.6" x14ac:dyDescent="0.3">
      <c r="A45" s="157">
        <v>2</v>
      </c>
      <c r="B45" s="130" t="s">
        <v>32</v>
      </c>
      <c r="C45" s="58">
        <f t="shared" ref="C45:D47" si="8">C49+C53</f>
        <v>560</v>
      </c>
      <c r="D45" s="58">
        <f t="shared" si="8"/>
        <v>10.8</v>
      </c>
      <c r="E45" s="58">
        <f t="shared" si="7"/>
        <v>549.20000000000005</v>
      </c>
      <c r="F45" s="58">
        <f t="shared" ref="F45:G47" si="9">F49+F53</f>
        <v>562</v>
      </c>
      <c r="G45" s="58">
        <f t="shared" si="9"/>
        <v>12.2</v>
      </c>
      <c r="H45" s="58">
        <f>F45-G45</f>
        <v>549.79999999999995</v>
      </c>
      <c r="I45" s="58">
        <f t="shared" ref="I45:J47" si="10">I49+I53</f>
        <v>0</v>
      </c>
      <c r="J45" s="58">
        <f t="shared" si="10"/>
        <v>12.2</v>
      </c>
      <c r="K45" s="58">
        <f>I45-J45</f>
        <v>-12.2</v>
      </c>
      <c r="L45" s="89">
        <f t="shared" si="3"/>
        <v>1122</v>
      </c>
      <c r="M45" s="26" t="s">
        <v>12</v>
      </c>
      <c r="N45" s="125"/>
      <c r="P45" s="3"/>
    </row>
    <row r="46" spans="1:16" ht="24.6" x14ac:dyDescent="0.3">
      <c r="A46" s="158"/>
      <c r="B46" s="154"/>
      <c r="C46" s="58">
        <v>1016.4</v>
      </c>
      <c r="D46" s="58">
        <f t="shared" si="8"/>
        <v>698.5</v>
      </c>
      <c r="E46" s="58">
        <f t="shared" si="7"/>
        <v>317.89999999999998</v>
      </c>
      <c r="F46" s="58">
        <v>1061.9000000000001</v>
      </c>
      <c r="G46" s="58">
        <f t="shared" si="9"/>
        <v>811.6</v>
      </c>
      <c r="H46" s="58">
        <f t="shared" ref="H46:H48" si="11">F46-G46</f>
        <v>250.30000000000007</v>
      </c>
      <c r="I46" s="58">
        <f t="shared" si="10"/>
        <v>0</v>
      </c>
      <c r="J46" s="58">
        <f t="shared" si="10"/>
        <v>811.6</v>
      </c>
      <c r="K46" s="58">
        <f t="shared" ref="K46:K48" si="12">I46-J46</f>
        <v>-811.6</v>
      </c>
      <c r="L46" s="89">
        <f t="shared" si="3"/>
        <v>2078.3000000000002</v>
      </c>
      <c r="M46" s="26" t="s">
        <v>8</v>
      </c>
      <c r="N46" s="125"/>
      <c r="P46" s="3"/>
    </row>
    <row r="47" spans="1:16" ht="49.2" x14ac:dyDescent="0.3">
      <c r="A47" s="158"/>
      <c r="B47" s="131"/>
      <c r="C47" s="58">
        <v>6692.4</v>
      </c>
      <c r="D47" s="58">
        <f t="shared" si="8"/>
        <v>2627.5</v>
      </c>
      <c r="E47" s="58">
        <f t="shared" si="7"/>
        <v>4064.8999999999996</v>
      </c>
      <c r="F47" s="58">
        <v>6973.8</v>
      </c>
      <c r="G47" s="58">
        <f t="shared" si="9"/>
        <v>3053.1</v>
      </c>
      <c r="H47" s="58">
        <f t="shared" si="11"/>
        <v>3920.7000000000003</v>
      </c>
      <c r="I47" s="58">
        <f t="shared" si="10"/>
        <v>0</v>
      </c>
      <c r="J47" s="58">
        <f t="shared" si="10"/>
        <v>3053.1</v>
      </c>
      <c r="K47" s="58">
        <f t="shared" si="12"/>
        <v>-3053.1</v>
      </c>
      <c r="L47" s="89">
        <f t="shared" si="3"/>
        <v>13666.2</v>
      </c>
      <c r="M47" s="26" t="s">
        <v>9</v>
      </c>
      <c r="N47" s="125"/>
      <c r="P47" s="3"/>
    </row>
    <row r="48" spans="1:16" s="2" customFormat="1" ht="205.5" customHeight="1" x14ac:dyDescent="0.3">
      <c r="A48" s="47"/>
      <c r="B48" s="37" t="s">
        <v>38</v>
      </c>
      <c r="C48" s="58">
        <f>C45+C46+C47</f>
        <v>8268.7999999999993</v>
      </c>
      <c r="D48" s="58">
        <f>D45+D46+D47</f>
        <v>3336.8</v>
      </c>
      <c r="E48" s="58">
        <f t="shared" si="7"/>
        <v>4931.9999999999991</v>
      </c>
      <c r="F48" s="58">
        <f t="shared" ref="F48:G48" si="13">F45+F46+F47</f>
        <v>8597.7000000000007</v>
      </c>
      <c r="G48" s="58">
        <f t="shared" si="13"/>
        <v>3876.9</v>
      </c>
      <c r="H48" s="58">
        <f t="shared" si="11"/>
        <v>4720.8000000000011</v>
      </c>
      <c r="I48" s="58">
        <f t="shared" ref="I48:J48" si="14">I45+I46+I47</f>
        <v>0</v>
      </c>
      <c r="J48" s="58">
        <f t="shared" si="14"/>
        <v>3876.9</v>
      </c>
      <c r="K48" s="58">
        <f t="shared" si="12"/>
        <v>-3876.9</v>
      </c>
      <c r="L48" s="89">
        <f t="shared" si="3"/>
        <v>16866.5</v>
      </c>
      <c r="M48" s="26"/>
      <c r="N48" s="125"/>
      <c r="P48" s="10"/>
    </row>
    <row r="49" spans="1:17" ht="72.75" customHeight="1" x14ac:dyDescent="0.3">
      <c r="A49" s="128" t="s">
        <v>49</v>
      </c>
      <c r="B49" s="159" t="s">
        <v>62</v>
      </c>
      <c r="C49" s="58">
        <v>500</v>
      </c>
      <c r="D49" s="58">
        <v>10.8</v>
      </c>
      <c r="E49" s="58">
        <f>C49-D49</f>
        <v>489.2</v>
      </c>
      <c r="F49" s="58">
        <v>500</v>
      </c>
      <c r="G49" s="58">
        <v>12.2</v>
      </c>
      <c r="H49" s="58">
        <f>F49-G49</f>
        <v>487.8</v>
      </c>
      <c r="I49" s="58">
        <v>0</v>
      </c>
      <c r="J49" s="58">
        <v>12.2</v>
      </c>
      <c r="K49" s="58">
        <f>I49-J49</f>
        <v>-12.2</v>
      </c>
      <c r="L49" s="89">
        <f t="shared" ref="L49:L61" si="15">C49+F49+I49</f>
        <v>1000</v>
      </c>
      <c r="M49" s="26" t="s">
        <v>12</v>
      </c>
      <c r="N49" s="125"/>
    </row>
    <row r="50" spans="1:17" ht="39" customHeight="1" x14ac:dyDescent="0.3">
      <c r="A50" s="153"/>
      <c r="B50" s="154"/>
      <c r="C50" s="58">
        <v>874.6</v>
      </c>
      <c r="D50" s="58">
        <v>698.5</v>
      </c>
      <c r="E50" s="58">
        <f t="shared" ref="E50:E51" si="16">C50-D50</f>
        <v>176.10000000000002</v>
      </c>
      <c r="F50" s="58">
        <v>914.7</v>
      </c>
      <c r="G50" s="58">
        <v>811.6</v>
      </c>
      <c r="H50" s="58">
        <f t="shared" ref="H50:H51" si="17">F50-G50</f>
        <v>103.10000000000002</v>
      </c>
      <c r="I50" s="58">
        <v>0</v>
      </c>
      <c r="J50" s="58">
        <v>811.6</v>
      </c>
      <c r="K50" s="58">
        <f t="shared" ref="K50:K51" si="18">I50-J50</f>
        <v>-811.6</v>
      </c>
      <c r="L50" s="89">
        <f t="shared" si="15"/>
        <v>1789.3000000000002</v>
      </c>
      <c r="M50" s="28" t="s">
        <v>8</v>
      </c>
      <c r="N50" s="125"/>
    </row>
    <row r="51" spans="1:17" ht="39" customHeight="1" x14ac:dyDescent="0.3">
      <c r="A51" s="129"/>
      <c r="B51" s="131"/>
      <c r="C51" s="58">
        <v>3290.2</v>
      </c>
      <c r="D51" s="58">
        <v>2627.5</v>
      </c>
      <c r="E51" s="58">
        <f t="shared" si="16"/>
        <v>662.69999999999982</v>
      </c>
      <c r="F51" s="58">
        <v>3440.8</v>
      </c>
      <c r="G51" s="58">
        <v>3053.1</v>
      </c>
      <c r="H51" s="58">
        <f t="shared" si="17"/>
        <v>387.70000000000027</v>
      </c>
      <c r="I51" s="58">
        <v>0</v>
      </c>
      <c r="J51" s="58">
        <v>3053.1</v>
      </c>
      <c r="K51" s="58">
        <f t="shared" si="18"/>
        <v>-3053.1</v>
      </c>
      <c r="L51" s="89">
        <f t="shared" si="15"/>
        <v>6731</v>
      </c>
      <c r="M51" s="28" t="s">
        <v>9</v>
      </c>
      <c r="N51" s="125"/>
    </row>
    <row r="52" spans="1:17" ht="92.25" customHeight="1" x14ac:dyDescent="0.3">
      <c r="A52" s="55"/>
      <c r="B52" s="37" t="s">
        <v>63</v>
      </c>
      <c r="C52" s="58">
        <f>C49+C50+C51</f>
        <v>4664.7999999999993</v>
      </c>
      <c r="D52" s="58">
        <f t="shared" ref="D52:K52" si="19">D49+D50+D51</f>
        <v>3336.8</v>
      </c>
      <c r="E52" s="58">
        <f t="shared" si="19"/>
        <v>1327.9999999999998</v>
      </c>
      <c r="F52" s="58">
        <f t="shared" si="19"/>
        <v>4855.5</v>
      </c>
      <c r="G52" s="58">
        <f t="shared" si="19"/>
        <v>3876.9</v>
      </c>
      <c r="H52" s="58">
        <f t="shared" si="19"/>
        <v>978.60000000000036</v>
      </c>
      <c r="I52" s="58">
        <f t="shared" si="19"/>
        <v>0</v>
      </c>
      <c r="J52" s="58">
        <f t="shared" si="19"/>
        <v>3876.9</v>
      </c>
      <c r="K52" s="58">
        <f t="shared" si="19"/>
        <v>-3876.9</v>
      </c>
      <c r="L52" s="89">
        <f t="shared" si="15"/>
        <v>9520.2999999999993</v>
      </c>
      <c r="M52" s="28"/>
      <c r="N52" s="125"/>
    </row>
    <row r="53" spans="1:17" ht="87.75" customHeight="1" x14ac:dyDescent="0.3">
      <c r="A53" s="128" t="s">
        <v>64</v>
      </c>
      <c r="B53" s="130" t="s">
        <v>66</v>
      </c>
      <c r="C53" s="58">
        <v>60</v>
      </c>
      <c r="D53" s="58">
        <v>0</v>
      </c>
      <c r="E53" s="58">
        <f>C53-D53</f>
        <v>60</v>
      </c>
      <c r="F53" s="58">
        <v>62</v>
      </c>
      <c r="G53" s="58">
        <v>0</v>
      </c>
      <c r="H53" s="58">
        <f>F53-G53</f>
        <v>62</v>
      </c>
      <c r="I53" s="58">
        <v>0</v>
      </c>
      <c r="J53" s="58">
        <v>0</v>
      </c>
      <c r="K53" s="58">
        <f>I53-J53</f>
        <v>0</v>
      </c>
      <c r="L53" s="89">
        <f t="shared" si="15"/>
        <v>122</v>
      </c>
      <c r="M53" s="28" t="s">
        <v>12</v>
      </c>
      <c r="N53" s="125"/>
    </row>
    <row r="54" spans="1:17" ht="41.25" customHeight="1" x14ac:dyDescent="0.3">
      <c r="A54" s="153"/>
      <c r="B54" s="154"/>
      <c r="C54" s="58">
        <v>141.80000000000001</v>
      </c>
      <c r="D54" s="58">
        <v>0</v>
      </c>
      <c r="E54" s="58">
        <f>C54-D54</f>
        <v>141.80000000000001</v>
      </c>
      <c r="F54" s="58">
        <v>147.19999999999999</v>
      </c>
      <c r="G54" s="58">
        <v>0</v>
      </c>
      <c r="H54" s="58">
        <f>F54-G54</f>
        <v>147.19999999999999</v>
      </c>
      <c r="I54" s="58">
        <v>0</v>
      </c>
      <c r="J54" s="58">
        <v>0</v>
      </c>
      <c r="K54" s="58">
        <f t="shared" ref="K54:K55" si="20">I54-J54</f>
        <v>0</v>
      </c>
      <c r="L54" s="89">
        <f t="shared" si="15"/>
        <v>289</v>
      </c>
      <c r="M54" s="28" t="s">
        <v>8</v>
      </c>
      <c r="N54" s="125"/>
    </row>
    <row r="55" spans="1:17" ht="87.75" customHeight="1" x14ac:dyDescent="0.3">
      <c r="A55" s="129"/>
      <c r="B55" s="131"/>
      <c r="C55" s="58">
        <v>3402.2</v>
      </c>
      <c r="D55" s="58"/>
      <c r="E55" s="58"/>
      <c r="F55" s="58">
        <v>3533</v>
      </c>
      <c r="G55" s="58"/>
      <c r="H55" s="58"/>
      <c r="I55" s="58">
        <v>0</v>
      </c>
      <c r="J55" s="58">
        <v>0</v>
      </c>
      <c r="K55" s="58">
        <f t="shared" si="20"/>
        <v>0</v>
      </c>
      <c r="L55" s="89">
        <f t="shared" si="15"/>
        <v>6935.2</v>
      </c>
      <c r="M55" s="28" t="s">
        <v>9</v>
      </c>
      <c r="N55" s="125"/>
    </row>
    <row r="56" spans="1:17" ht="237" customHeight="1" x14ac:dyDescent="0.3">
      <c r="A56" s="55"/>
      <c r="B56" s="64" t="s">
        <v>72</v>
      </c>
      <c r="C56" s="62">
        <f>C53+C54+C55</f>
        <v>3604</v>
      </c>
      <c r="D56" s="62">
        <f t="shared" ref="D56:K56" si="21">D53+D54+D55</f>
        <v>0</v>
      </c>
      <c r="E56" s="62">
        <f t="shared" si="21"/>
        <v>201.8</v>
      </c>
      <c r="F56" s="62">
        <f t="shared" si="21"/>
        <v>3742.2</v>
      </c>
      <c r="G56" s="62">
        <f t="shared" si="21"/>
        <v>0</v>
      </c>
      <c r="H56" s="62">
        <f t="shared" si="21"/>
        <v>209.2</v>
      </c>
      <c r="I56" s="62">
        <f t="shared" si="21"/>
        <v>0</v>
      </c>
      <c r="J56" s="62">
        <f t="shared" si="21"/>
        <v>0</v>
      </c>
      <c r="K56" s="62">
        <f t="shared" si="21"/>
        <v>0</v>
      </c>
      <c r="L56" s="89">
        <f t="shared" si="15"/>
        <v>7346.2</v>
      </c>
      <c r="M56" s="28"/>
      <c r="N56" s="125"/>
    </row>
    <row r="57" spans="1:17" ht="90.75" customHeight="1" x14ac:dyDescent="0.3">
      <c r="A57" s="139">
        <v>3</v>
      </c>
      <c r="B57" s="142" t="s">
        <v>54</v>
      </c>
      <c r="C57" s="62">
        <v>6849.6</v>
      </c>
      <c r="D57" s="62">
        <v>5613.4</v>
      </c>
      <c r="E57" s="62">
        <f>C57-D57</f>
        <v>1236.2000000000007</v>
      </c>
      <c r="F57" s="62">
        <v>6849.6</v>
      </c>
      <c r="G57" s="62">
        <v>5613.4</v>
      </c>
      <c r="H57" s="62">
        <f>F57-G57</f>
        <v>1236.2000000000007</v>
      </c>
      <c r="I57" s="62">
        <v>6849.6</v>
      </c>
      <c r="J57" s="62">
        <v>5613.4</v>
      </c>
      <c r="K57" s="62">
        <f>I57-J57</f>
        <v>1236.2000000000007</v>
      </c>
      <c r="L57" s="89">
        <f t="shared" si="15"/>
        <v>20548.800000000003</v>
      </c>
      <c r="M57" s="28" t="s">
        <v>12</v>
      </c>
      <c r="N57" s="125"/>
    </row>
    <row r="58" spans="1:17" ht="51.75" customHeight="1" x14ac:dyDescent="0.3">
      <c r="A58" s="141"/>
      <c r="B58" s="144"/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f>I58-J58</f>
        <v>0</v>
      </c>
      <c r="L58" s="89">
        <f t="shared" si="15"/>
        <v>0</v>
      </c>
      <c r="M58" s="28" t="s">
        <v>8</v>
      </c>
      <c r="N58" s="135"/>
    </row>
    <row r="59" spans="1:17" s="7" customFormat="1" ht="60.75" customHeight="1" x14ac:dyDescent="0.55000000000000004">
      <c r="A59" s="49"/>
      <c r="B59" s="106" t="s">
        <v>20</v>
      </c>
      <c r="C59" s="62">
        <f>C15+C57+C45</f>
        <v>26387.199999999997</v>
      </c>
      <c r="D59" s="62">
        <v>23498.799999999999</v>
      </c>
      <c r="E59" s="62">
        <f>C59-D59</f>
        <v>2888.3999999999978</v>
      </c>
      <c r="F59" s="62">
        <f>F15+F57+F45</f>
        <v>28499.699999999997</v>
      </c>
      <c r="G59" s="62">
        <v>25376.799999999999</v>
      </c>
      <c r="H59" s="62">
        <f>F59-G59</f>
        <v>3122.8999999999978</v>
      </c>
      <c r="I59" s="62">
        <f>I15+I57+I49</f>
        <v>27937.699999999997</v>
      </c>
      <c r="J59" s="56">
        <v>25376.799999999999</v>
      </c>
      <c r="K59" s="56">
        <f>I59-J59</f>
        <v>2560.8999999999978</v>
      </c>
      <c r="L59" s="63">
        <f t="shared" si="15"/>
        <v>82824.599999999991</v>
      </c>
      <c r="M59" s="23"/>
      <c r="N59" s="23"/>
      <c r="P59" s="11"/>
    </row>
    <row r="60" spans="1:17" s="7" customFormat="1" ht="45.75" customHeight="1" x14ac:dyDescent="0.55000000000000004">
      <c r="A60" s="49"/>
      <c r="B60" s="96" t="s">
        <v>21</v>
      </c>
      <c r="C60" s="62">
        <f>C46+C16</f>
        <v>140789.09999999998</v>
      </c>
      <c r="D60" s="62">
        <v>43783.7</v>
      </c>
      <c r="E60" s="62">
        <f t="shared" ref="E60:E62" si="22">C60-D60</f>
        <v>97005.39999999998</v>
      </c>
      <c r="F60" s="62">
        <f>F46+F16</f>
        <v>11148.699999999999</v>
      </c>
      <c r="G60" s="62">
        <v>8310.2000000000007</v>
      </c>
      <c r="H60" s="62">
        <f t="shared" ref="H60:H62" si="23">F60-G60</f>
        <v>2838.4999999999982</v>
      </c>
      <c r="I60" s="62">
        <f>I46+I16</f>
        <v>10086.799999999999</v>
      </c>
      <c r="J60" s="56">
        <v>8310.2000000000007</v>
      </c>
      <c r="K60" s="56">
        <f t="shared" ref="K60:K62" si="24">I60-J60</f>
        <v>1776.5999999999985</v>
      </c>
      <c r="L60" s="63">
        <f t="shared" si="15"/>
        <v>162024.59999999998</v>
      </c>
      <c r="M60" s="23"/>
      <c r="N60" s="33"/>
      <c r="P60" s="11"/>
      <c r="Q60" s="12"/>
    </row>
    <row r="61" spans="1:17" s="7" customFormat="1" ht="54.75" customHeight="1" x14ac:dyDescent="0.55000000000000004">
      <c r="A61" s="49"/>
      <c r="B61" s="96" t="s">
        <v>9</v>
      </c>
      <c r="C61" s="62">
        <f>C47</f>
        <v>6692.4</v>
      </c>
      <c r="D61" s="62">
        <v>2627.5</v>
      </c>
      <c r="E61" s="62">
        <f t="shared" si="22"/>
        <v>4064.8999999999996</v>
      </c>
      <c r="F61" s="62">
        <f>F47</f>
        <v>6973.8</v>
      </c>
      <c r="G61" s="62">
        <v>3053.1</v>
      </c>
      <c r="H61" s="62">
        <f t="shared" si="23"/>
        <v>3920.7000000000003</v>
      </c>
      <c r="I61" s="62">
        <f>I47</f>
        <v>0</v>
      </c>
      <c r="J61" s="56">
        <v>3053.1</v>
      </c>
      <c r="K61" s="56">
        <f t="shared" si="24"/>
        <v>-3053.1</v>
      </c>
      <c r="L61" s="63">
        <f t="shared" si="15"/>
        <v>13666.2</v>
      </c>
      <c r="M61" s="23"/>
      <c r="N61" s="29"/>
      <c r="P61" s="11"/>
    </row>
    <row r="62" spans="1:17" s="7" customFormat="1" ht="49.5" customHeight="1" x14ac:dyDescent="0.55000000000000004">
      <c r="A62" s="49"/>
      <c r="B62" s="106" t="s">
        <v>22</v>
      </c>
      <c r="C62" s="62">
        <f>C18+C48+C57</f>
        <v>173868.69999999998</v>
      </c>
      <c r="D62" s="62">
        <v>69910</v>
      </c>
      <c r="E62" s="62">
        <f t="shared" si="22"/>
        <v>103958.69999999998</v>
      </c>
      <c r="F62" s="62">
        <f>F18+F48+F57</f>
        <v>46622.2</v>
      </c>
      <c r="G62" s="62">
        <v>36740.1</v>
      </c>
      <c r="H62" s="62">
        <f t="shared" si="23"/>
        <v>9882.0999999999985</v>
      </c>
      <c r="I62" s="62">
        <f>I18+I48+I57</f>
        <v>38024.5</v>
      </c>
      <c r="J62" s="62">
        <v>36740.1</v>
      </c>
      <c r="K62" s="56">
        <f t="shared" si="24"/>
        <v>1284.4000000000015</v>
      </c>
      <c r="L62" s="62">
        <f>L18+L48+L57</f>
        <v>258515.39999999997</v>
      </c>
      <c r="M62" s="33"/>
      <c r="N62" s="31"/>
      <c r="P62" s="11"/>
    </row>
    <row r="63" spans="1:17" ht="33.6" x14ac:dyDescent="0.65">
      <c r="C63" s="94"/>
    </row>
    <row r="64" spans="1:17" x14ac:dyDescent="0.45">
      <c r="C64" s="95"/>
    </row>
  </sheetData>
  <mergeCells count="46">
    <mergeCell ref="A53:A55"/>
    <mergeCell ref="B53:B55"/>
    <mergeCell ref="A57:A58"/>
    <mergeCell ref="B57:B58"/>
    <mergeCell ref="A42:A43"/>
    <mergeCell ref="B42:B43"/>
    <mergeCell ref="A45:A47"/>
    <mergeCell ref="B45:B47"/>
    <mergeCell ref="A49:A51"/>
    <mergeCell ref="B49:B51"/>
    <mergeCell ref="A32:A33"/>
    <mergeCell ref="B32:B33"/>
    <mergeCell ref="A34:A35"/>
    <mergeCell ref="B34:B35"/>
    <mergeCell ref="A36:A37"/>
    <mergeCell ref="B36:B37"/>
    <mergeCell ref="B23:B24"/>
    <mergeCell ref="A25:A26"/>
    <mergeCell ref="B25:B26"/>
    <mergeCell ref="A27:A29"/>
    <mergeCell ref="B27:B29"/>
    <mergeCell ref="A30:A31"/>
    <mergeCell ref="B30:B31"/>
    <mergeCell ref="N10:N11"/>
    <mergeCell ref="A12:N12"/>
    <mergeCell ref="A13:M13"/>
    <mergeCell ref="N13:N58"/>
    <mergeCell ref="A14:M14"/>
    <mergeCell ref="A15:A17"/>
    <mergeCell ref="B15:B17"/>
    <mergeCell ref="A21:A22"/>
    <mergeCell ref="B21:B22"/>
    <mergeCell ref="A23:A24"/>
    <mergeCell ref="A10:A11"/>
    <mergeCell ref="B10:B11"/>
    <mergeCell ref="C10:I10"/>
    <mergeCell ref="L10:L11"/>
    <mergeCell ref="M10:M11"/>
    <mergeCell ref="L1:N1"/>
    <mergeCell ref="A8:N8"/>
    <mergeCell ref="A9:N9"/>
    <mergeCell ref="M2:N2"/>
    <mergeCell ref="M3:N3"/>
    <mergeCell ref="M4:N4"/>
    <mergeCell ref="M5:N5"/>
    <mergeCell ref="M6:N6"/>
  </mergeCells>
  <pageMargins left="0.19685039370078741" right="0.15748031496062992" top="0.39370078740157483" bottom="0.15748031496062992" header="0.11811023622047245" footer="0.15748031496062992"/>
  <pageSetup paperSize="9" scale="50" fitToHeight="0" orientation="landscape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view="pageBreakPreview" topLeftCell="A5" zoomScale="64" zoomScaleNormal="60" zoomScaleSheetLayoutView="64" workbookViewId="0">
      <selection activeCell="A13" sqref="A13:M13"/>
    </sheetView>
  </sheetViews>
  <sheetFormatPr defaultColWidth="9.109375" defaultRowHeight="23.4" x14ac:dyDescent="0.45"/>
  <cols>
    <col min="1" max="1" width="11.33203125" style="51" bestFit="1" customWidth="1"/>
    <col min="2" max="2" width="67.5546875" customWidth="1"/>
    <col min="3" max="3" width="28" style="16" customWidth="1"/>
    <col min="4" max="5" width="28" style="78" hidden="1" customWidth="1"/>
    <col min="6" max="6" width="28.33203125" style="16" bestFit="1" customWidth="1"/>
    <col min="7" max="8" width="28.33203125" style="16" hidden="1" customWidth="1"/>
    <col min="9" max="9" width="28.33203125" style="16" customWidth="1"/>
    <col min="10" max="11" width="28.33203125" style="16" hidden="1" customWidth="1"/>
    <col min="12" max="12" width="43.6640625" style="5" bestFit="1" customWidth="1"/>
    <col min="13" max="13" width="35.109375" bestFit="1" customWidth="1"/>
    <col min="14" max="14" width="42.6640625" customWidth="1"/>
    <col min="15" max="15" width="9.109375" customWidth="1"/>
    <col min="16" max="16" width="10" customWidth="1"/>
    <col min="17" max="18" width="10.6640625" customWidth="1"/>
    <col min="19" max="19" width="12.44140625" customWidth="1"/>
    <col min="20" max="20" width="13.5546875" customWidth="1"/>
    <col min="21" max="21" width="9.109375" customWidth="1"/>
  </cols>
  <sheetData>
    <row r="1" spans="1:20" ht="51.75" hidden="1" customHeight="1" x14ac:dyDescent="0.35">
      <c r="L1" s="107" t="s">
        <v>26</v>
      </c>
      <c r="M1" s="107"/>
      <c r="N1" s="107"/>
    </row>
    <row r="2" spans="1:20" ht="33.75" customHeight="1" x14ac:dyDescent="0.4">
      <c r="C2" s="17"/>
      <c r="D2" s="79"/>
      <c r="E2" s="79"/>
      <c r="F2" s="17"/>
      <c r="G2" s="17"/>
      <c r="H2" s="17"/>
      <c r="I2" s="17"/>
      <c r="J2" s="17"/>
      <c r="K2" s="17"/>
      <c r="L2" s="98"/>
      <c r="M2" s="110" t="s">
        <v>46</v>
      </c>
      <c r="N2" s="110"/>
    </row>
    <row r="3" spans="1:20" ht="33.75" customHeight="1" x14ac:dyDescent="0.4">
      <c r="C3" s="17"/>
      <c r="D3" s="79"/>
      <c r="E3" s="79"/>
      <c r="F3" s="17"/>
      <c r="G3" s="17"/>
      <c r="H3" s="17"/>
      <c r="I3" s="17"/>
      <c r="J3" s="17"/>
      <c r="K3" s="17"/>
      <c r="L3" s="98"/>
      <c r="M3" s="110" t="s">
        <v>87</v>
      </c>
      <c r="N3" s="110"/>
    </row>
    <row r="4" spans="1:20" ht="33.75" customHeight="1" x14ac:dyDescent="0.4">
      <c r="C4" s="17"/>
      <c r="D4" s="79"/>
      <c r="E4" s="79"/>
      <c r="F4" s="17"/>
      <c r="G4" s="17"/>
      <c r="H4" s="17"/>
      <c r="I4" s="17"/>
      <c r="J4" s="17"/>
      <c r="K4" s="17"/>
      <c r="L4" s="98"/>
      <c r="M4" s="110" t="s">
        <v>88</v>
      </c>
      <c r="N4" s="111"/>
    </row>
    <row r="5" spans="1:20" ht="33.75" customHeight="1" x14ac:dyDescent="0.4">
      <c r="C5" s="17"/>
      <c r="D5" s="79"/>
      <c r="E5" s="79"/>
      <c r="F5" s="17"/>
      <c r="G5" s="17"/>
      <c r="H5" s="17"/>
      <c r="I5" s="17"/>
      <c r="J5" s="17"/>
      <c r="K5" s="17"/>
      <c r="L5" s="98"/>
      <c r="M5" s="110" t="s">
        <v>89</v>
      </c>
      <c r="N5" s="111"/>
    </row>
    <row r="6" spans="1:20" ht="33.75" customHeight="1" x14ac:dyDescent="0.4">
      <c r="C6" s="17"/>
      <c r="D6" s="79"/>
      <c r="E6" s="79"/>
      <c r="F6" s="17"/>
      <c r="G6" s="17"/>
      <c r="H6" s="17"/>
      <c r="I6" s="17"/>
      <c r="J6" s="17"/>
      <c r="K6" s="17"/>
      <c r="L6" s="98"/>
      <c r="M6" s="110" t="s">
        <v>98</v>
      </c>
      <c r="N6" s="111"/>
    </row>
    <row r="7" spans="1:20" ht="16.5" customHeight="1" x14ac:dyDescent="0.35">
      <c r="A7" s="48"/>
      <c r="B7" s="1"/>
      <c r="C7" s="35"/>
      <c r="D7" s="80"/>
      <c r="E7" s="80"/>
      <c r="F7" s="35"/>
      <c r="G7" s="35"/>
      <c r="H7" s="35"/>
      <c r="I7" s="98"/>
      <c r="J7" s="98"/>
      <c r="K7" s="98"/>
      <c r="L7" s="99"/>
      <c r="M7" s="99"/>
      <c r="N7" s="99"/>
    </row>
    <row r="8" spans="1:20" ht="69" customHeight="1" x14ac:dyDescent="0.55000000000000004">
      <c r="A8" s="108" t="s">
        <v>0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20" ht="21" customHeight="1" x14ac:dyDescent="0.45">
      <c r="A9" s="109" t="s">
        <v>50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spans="1:20" ht="25.2" x14ac:dyDescent="0.3">
      <c r="A10" s="121" t="s">
        <v>1</v>
      </c>
      <c r="B10" s="121" t="s">
        <v>2</v>
      </c>
      <c r="C10" s="122"/>
      <c r="D10" s="122"/>
      <c r="E10" s="122"/>
      <c r="F10" s="122"/>
      <c r="G10" s="122"/>
      <c r="H10" s="122"/>
      <c r="I10" s="123"/>
      <c r="J10" s="65"/>
      <c r="K10" s="65"/>
      <c r="L10" s="121" t="s">
        <v>3</v>
      </c>
      <c r="M10" s="121" t="s">
        <v>4</v>
      </c>
      <c r="N10" s="121" t="s">
        <v>5</v>
      </c>
    </row>
    <row r="11" spans="1:20" ht="60" customHeight="1" x14ac:dyDescent="0.3">
      <c r="A11" s="121"/>
      <c r="B11" s="121"/>
      <c r="C11" s="77" t="s">
        <v>90</v>
      </c>
      <c r="D11" s="81" t="s">
        <v>74</v>
      </c>
      <c r="E11" s="81" t="s">
        <v>75</v>
      </c>
      <c r="F11" s="77" t="s">
        <v>91</v>
      </c>
      <c r="G11" s="77" t="s">
        <v>74</v>
      </c>
      <c r="H11" s="77" t="s">
        <v>75</v>
      </c>
      <c r="I11" s="77" t="s">
        <v>92</v>
      </c>
      <c r="J11" s="77" t="s">
        <v>74</v>
      </c>
      <c r="K11" s="18" t="s">
        <v>75</v>
      </c>
      <c r="L11" s="121"/>
      <c r="M11" s="121"/>
      <c r="N11" s="121"/>
    </row>
    <row r="12" spans="1:20" s="8" customFormat="1" ht="30" customHeight="1" x14ac:dyDescent="0.6">
      <c r="A12" s="132" t="s">
        <v>6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4"/>
    </row>
    <row r="13" spans="1:20" s="5" customFormat="1" ht="75" customHeight="1" x14ac:dyDescent="0.45">
      <c r="A13" s="115" t="s">
        <v>55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124" t="s">
        <v>51</v>
      </c>
    </row>
    <row r="14" spans="1:20" s="5" customFormat="1" ht="101.25" customHeight="1" x14ac:dyDescent="0.45">
      <c r="A14" s="136" t="s">
        <v>96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8"/>
      <c r="N14" s="125"/>
    </row>
    <row r="15" spans="1:20" ht="126.75" customHeight="1" x14ac:dyDescent="0.3">
      <c r="A15" s="139">
        <v>1</v>
      </c>
      <c r="B15" s="142" t="s">
        <v>31</v>
      </c>
      <c r="C15" s="58">
        <f>C23+C25+C27+C30+C32+C34+C36+C38+C39+C40+C44+C42</f>
        <v>18977.599999999999</v>
      </c>
      <c r="D15" s="58">
        <v>17874.599999999999</v>
      </c>
      <c r="E15" s="58">
        <f>C15-D15</f>
        <v>1103</v>
      </c>
      <c r="F15" s="58">
        <f>F23+F25+F27+F30+F32+F34+F36+F38+F39+F40+F44+F42</f>
        <v>21088.1</v>
      </c>
      <c r="G15" s="58">
        <v>19751.2</v>
      </c>
      <c r="H15" s="58">
        <f>F15-G15</f>
        <v>1336.8999999999978</v>
      </c>
      <c r="I15" s="58">
        <f>I23+I25+I27+I30+I32+I34+I36+I38+I39+I40+I44+I42</f>
        <v>21088.1</v>
      </c>
      <c r="J15" s="58">
        <v>19751.2</v>
      </c>
      <c r="K15" s="58">
        <f>I15-J15</f>
        <v>1336.8999999999978</v>
      </c>
      <c r="L15" s="89">
        <f>C15+F15+I15</f>
        <v>61153.799999999996</v>
      </c>
      <c r="M15" s="28" t="s">
        <v>7</v>
      </c>
      <c r="N15" s="125"/>
    </row>
    <row r="16" spans="1:20" ht="32.25" customHeight="1" x14ac:dyDescent="0.3">
      <c r="A16" s="140"/>
      <c r="B16" s="143"/>
      <c r="C16" s="60">
        <f>C24+C28+C31+C33+C35+C37+C43+C26+C41</f>
        <v>139772.69999999998</v>
      </c>
      <c r="D16" s="60">
        <v>43085.2</v>
      </c>
      <c r="E16" s="58">
        <f t="shared" ref="E16:E18" si="0">C16-D16</f>
        <v>96687.499999999985</v>
      </c>
      <c r="F16" s="60">
        <f>F24+F28+F31+F33+F35+F37+F43+F26+F41</f>
        <v>10086.799999999999</v>
      </c>
      <c r="G16" s="60">
        <v>7498.6</v>
      </c>
      <c r="H16" s="58">
        <f t="shared" ref="H16:H18" si="1">F16-G16</f>
        <v>2588.1999999999989</v>
      </c>
      <c r="I16" s="60">
        <f>I24+I28+I31+I33+I35+I37+I43+I26+I41</f>
        <v>10086.799999999999</v>
      </c>
      <c r="J16" s="60">
        <v>7498.6</v>
      </c>
      <c r="K16" s="58">
        <f t="shared" ref="K16:K18" si="2">I16-J16</f>
        <v>2588.1999999999989</v>
      </c>
      <c r="L16" s="90">
        <f>C16+F16+I16</f>
        <v>159946.29999999996</v>
      </c>
      <c r="M16" s="30" t="s">
        <v>8</v>
      </c>
      <c r="N16" s="125"/>
      <c r="P16" s="3"/>
      <c r="Q16" s="3"/>
      <c r="R16" s="3"/>
      <c r="S16" s="9"/>
      <c r="T16" s="3"/>
    </row>
    <row r="17" spans="1:23" ht="32.25" customHeight="1" x14ac:dyDescent="0.3">
      <c r="A17" s="141"/>
      <c r="B17" s="144"/>
      <c r="C17" s="60">
        <v>0</v>
      </c>
      <c r="D17" s="60">
        <v>0</v>
      </c>
      <c r="E17" s="58">
        <f t="shared" si="0"/>
        <v>0</v>
      </c>
      <c r="F17" s="60">
        <v>0</v>
      </c>
      <c r="G17" s="60">
        <v>0</v>
      </c>
      <c r="H17" s="58">
        <f t="shared" si="1"/>
        <v>0</v>
      </c>
      <c r="I17" s="60">
        <v>0</v>
      </c>
      <c r="J17" s="60">
        <v>0</v>
      </c>
      <c r="K17" s="58">
        <f t="shared" si="2"/>
        <v>0</v>
      </c>
      <c r="L17" s="89">
        <f>C17+F17+I17</f>
        <v>0</v>
      </c>
      <c r="M17" s="30" t="s">
        <v>9</v>
      </c>
      <c r="N17" s="125"/>
      <c r="Q17" s="3"/>
    </row>
    <row r="18" spans="1:23" ht="105.75" customHeight="1" x14ac:dyDescent="0.3">
      <c r="A18" s="19"/>
      <c r="B18" s="44" t="s">
        <v>37</v>
      </c>
      <c r="C18" s="58">
        <f>C15+C16</f>
        <v>158750.29999999999</v>
      </c>
      <c r="D18" s="58">
        <f>D15+D16</f>
        <v>60959.799999999996</v>
      </c>
      <c r="E18" s="58">
        <f t="shared" si="0"/>
        <v>97790.5</v>
      </c>
      <c r="F18" s="58">
        <f>F15+F16+F17</f>
        <v>31174.899999999998</v>
      </c>
      <c r="G18" s="58">
        <f>G15+G16+G17</f>
        <v>27249.800000000003</v>
      </c>
      <c r="H18" s="58">
        <f t="shared" si="1"/>
        <v>3925.0999999999949</v>
      </c>
      <c r="I18" s="58">
        <f>I15+I16+I17</f>
        <v>31174.899999999998</v>
      </c>
      <c r="J18" s="58">
        <f>J15+J16+J17</f>
        <v>27249.800000000003</v>
      </c>
      <c r="K18" s="58">
        <f t="shared" si="2"/>
        <v>3925.0999999999949</v>
      </c>
      <c r="L18" s="89">
        <f>I18+F18+C18</f>
        <v>221100.09999999998</v>
      </c>
      <c r="M18" s="28"/>
      <c r="N18" s="125"/>
      <c r="Q18" s="3"/>
    </row>
    <row r="19" spans="1:23" ht="24" customHeight="1" x14ac:dyDescent="0.3">
      <c r="A19" s="20"/>
      <c r="B19" s="39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91"/>
      <c r="M19" s="21"/>
      <c r="N19" s="125"/>
      <c r="Q19" s="3"/>
    </row>
    <row r="20" spans="1:23" ht="24" hidden="1" customHeight="1" x14ac:dyDescent="0.25">
      <c r="A20" s="40"/>
      <c r="B20" s="22"/>
      <c r="C20" s="58">
        <f>SUM(C21:C44)</f>
        <v>158750.29999999999</v>
      </c>
      <c r="D20" s="58"/>
      <c r="E20" s="58"/>
      <c r="F20" s="58">
        <f>SUM(F21:F44)</f>
        <v>31174.899999999998</v>
      </c>
      <c r="G20" s="58"/>
      <c r="H20" s="58"/>
      <c r="I20" s="58">
        <f>SUM(I21:I44)</f>
        <v>31174.899999999998</v>
      </c>
      <c r="J20" s="82"/>
      <c r="K20" s="82"/>
      <c r="L20" s="91"/>
      <c r="M20" s="21"/>
      <c r="N20" s="125"/>
      <c r="Q20" s="3"/>
    </row>
    <row r="21" spans="1:23" ht="78" hidden="1" customHeight="1" x14ac:dyDescent="0.25">
      <c r="A21" s="145" t="s">
        <v>11</v>
      </c>
      <c r="B21" s="142" t="s">
        <v>28</v>
      </c>
      <c r="C21" s="58">
        <v>0</v>
      </c>
      <c r="D21" s="58"/>
      <c r="E21" s="58"/>
      <c r="F21" s="58">
        <v>0</v>
      </c>
      <c r="G21" s="58"/>
      <c r="H21" s="58"/>
      <c r="I21" s="58">
        <v>0</v>
      </c>
      <c r="J21" s="58"/>
      <c r="K21" s="58"/>
      <c r="L21" s="89" t="e">
        <f>#REF!+#REF!+#REF!+#REF!+#REF!+#REF!+C21+F21+I21</f>
        <v>#REF!</v>
      </c>
      <c r="M21" s="28" t="s">
        <v>12</v>
      </c>
      <c r="N21" s="125"/>
      <c r="W21" s="3"/>
    </row>
    <row r="22" spans="1:23" ht="210.75" hidden="1" customHeight="1" x14ac:dyDescent="0.25">
      <c r="A22" s="146"/>
      <c r="B22" s="144"/>
      <c r="C22" s="58">
        <v>0</v>
      </c>
      <c r="D22" s="58"/>
      <c r="E22" s="58"/>
      <c r="F22" s="58">
        <v>0</v>
      </c>
      <c r="G22" s="58"/>
      <c r="H22" s="58"/>
      <c r="I22" s="58">
        <v>0</v>
      </c>
      <c r="J22" s="58"/>
      <c r="K22" s="58"/>
      <c r="L22" s="89" t="e">
        <f>#REF!+#REF!+#REF!+#REF!+#REF!+#REF!+C22+F22+I22</f>
        <v>#REF!</v>
      </c>
      <c r="M22" s="28" t="s">
        <v>8</v>
      </c>
      <c r="N22" s="125"/>
      <c r="Q22" s="3"/>
    </row>
    <row r="23" spans="1:23" ht="60.75" customHeight="1" x14ac:dyDescent="0.3">
      <c r="A23" s="145" t="s">
        <v>11</v>
      </c>
      <c r="B23" s="142" t="s">
        <v>68</v>
      </c>
      <c r="C23" s="58">
        <v>352.2</v>
      </c>
      <c r="D23" s="58">
        <v>352.2</v>
      </c>
      <c r="E23" s="58">
        <f>C23-D23</f>
        <v>0</v>
      </c>
      <c r="F23" s="58">
        <v>352.2</v>
      </c>
      <c r="G23" s="58"/>
      <c r="H23" s="58"/>
      <c r="I23" s="58">
        <v>352.2</v>
      </c>
      <c r="J23" s="58"/>
      <c r="K23" s="58"/>
      <c r="L23" s="89">
        <f t="shared" ref="L23:L48" si="3">C23+F23+I23</f>
        <v>1056.5999999999999</v>
      </c>
      <c r="M23" s="28" t="s">
        <v>12</v>
      </c>
      <c r="N23" s="125"/>
    </row>
    <row r="24" spans="1:23" ht="60.75" customHeight="1" x14ac:dyDescent="0.3">
      <c r="A24" s="147"/>
      <c r="B24" s="148"/>
      <c r="C24" s="58">
        <v>1761</v>
      </c>
      <c r="D24" s="58">
        <v>1056.5999999999999</v>
      </c>
      <c r="E24" s="58">
        <f>C24-D24</f>
        <v>704.40000000000009</v>
      </c>
      <c r="F24" s="58">
        <v>1761</v>
      </c>
      <c r="G24" s="58">
        <v>1056.5999999999999</v>
      </c>
      <c r="H24" s="58">
        <f>F24-G24</f>
        <v>704.40000000000009</v>
      </c>
      <c r="I24" s="58">
        <v>1761</v>
      </c>
      <c r="J24" s="58">
        <v>1056.5999999999999</v>
      </c>
      <c r="K24" s="58">
        <f>I24-J24</f>
        <v>704.40000000000009</v>
      </c>
      <c r="L24" s="89">
        <f t="shared" si="3"/>
        <v>5283</v>
      </c>
      <c r="M24" s="28" t="s">
        <v>8</v>
      </c>
      <c r="N24" s="125"/>
    </row>
    <row r="25" spans="1:23" ht="68.25" customHeight="1" x14ac:dyDescent="0.3">
      <c r="A25" s="145" t="s">
        <v>13</v>
      </c>
      <c r="B25" s="142" t="s">
        <v>48</v>
      </c>
      <c r="C25" s="58">
        <v>117.4</v>
      </c>
      <c r="D25" s="58"/>
      <c r="E25" s="58"/>
      <c r="F25" s="58">
        <v>117.4</v>
      </c>
      <c r="G25" s="58"/>
      <c r="H25" s="58"/>
      <c r="I25" s="58">
        <v>117.4</v>
      </c>
      <c r="J25" s="58"/>
      <c r="K25" s="58"/>
      <c r="L25" s="89">
        <f t="shared" si="3"/>
        <v>352.20000000000005</v>
      </c>
      <c r="M25" s="28" t="s">
        <v>12</v>
      </c>
      <c r="N25" s="125"/>
    </row>
    <row r="26" spans="1:23" ht="60" customHeight="1" x14ac:dyDescent="0.3">
      <c r="A26" s="147"/>
      <c r="B26" s="148"/>
      <c r="C26" s="58">
        <v>528.29999999999995</v>
      </c>
      <c r="D26" s="58">
        <v>352.2</v>
      </c>
      <c r="E26" s="58">
        <f>C26-D26</f>
        <v>176.09999999999997</v>
      </c>
      <c r="F26" s="58">
        <v>528.29999999999995</v>
      </c>
      <c r="G26" s="58">
        <v>352.2</v>
      </c>
      <c r="H26" s="58">
        <f>F26-G26</f>
        <v>176.09999999999997</v>
      </c>
      <c r="I26" s="58">
        <v>528.29999999999995</v>
      </c>
      <c r="J26" s="58">
        <v>352.2</v>
      </c>
      <c r="K26" s="58">
        <f>I26-J26</f>
        <v>176.09999999999997</v>
      </c>
      <c r="L26" s="89">
        <f t="shared" si="3"/>
        <v>1584.8999999999999</v>
      </c>
      <c r="M26" s="28" t="s">
        <v>8</v>
      </c>
      <c r="N26" s="125"/>
    </row>
    <row r="27" spans="1:23" ht="24" customHeight="1" x14ac:dyDescent="0.3">
      <c r="A27" s="145" t="s">
        <v>14</v>
      </c>
      <c r="B27" s="142" t="s">
        <v>93</v>
      </c>
      <c r="C27" s="58">
        <v>100</v>
      </c>
      <c r="D27" s="58">
        <v>5.7</v>
      </c>
      <c r="E27" s="58">
        <f>C27-D27</f>
        <v>94.3</v>
      </c>
      <c r="F27" s="58">
        <v>100</v>
      </c>
      <c r="G27" s="58">
        <v>5.7</v>
      </c>
      <c r="H27" s="58">
        <f>F27-G27</f>
        <v>94.3</v>
      </c>
      <c r="I27" s="58">
        <v>100</v>
      </c>
      <c r="J27" s="58">
        <v>5.7</v>
      </c>
      <c r="K27" s="58">
        <f>I27-J27</f>
        <v>94.3</v>
      </c>
      <c r="L27" s="89">
        <f t="shared" si="3"/>
        <v>300</v>
      </c>
      <c r="M27" s="28" t="s">
        <v>12</v>
      </c>
      <c r="N27" s="125"/>
    </row>
    <row r="28" spans="1:23" ht="24" customHeight="1" x14ac:dyDescent="0.3">
      <c r="A28" s="149"/>
      <c r="B28" s="143"/>
      <c r="C28" s="58">
        <v>2355</v>
      </c>
      <c r="D28" s="58">
        <v>2000</v>
      </c>
      <c r="E28" s="58">
        <f>C28-D28</f>
        <v>355</v>
      </c>
      <c r="F28" s="58">
        <v>2355</v>
      </c>
      <c r="G28" s="58">
        <v>2000</v>
      </c>
      <c r="H28" s="58">
        <f>F28-G28</f>
        <v>355</v>
      </c>
      <c r="I28" s="58">
        <v>2355</v>
      </c>
      <c r="J28" s="58">
        <v>2000</v>
      </c>
      <c r="K28" s="58">
        <f>I28-J28</f>
        <v>355</v>
      </c>
      <c r="L28" s="89">
        <f t="shared" si="3"/>
        <v>7065</v>
      </c>
      <c r="M28" s="28" t="s">
        <v>8</v>
      </c>
      <c r="N28" s="125"/>
    </row>
    <row r="29" spans="1:23" ht="49.2" x14ac:dyDescent="0.3">
      <c r="A29" s="147"/>
      <c r="B29" s="148"/>
      <c r="C29" s="58">
        <v>0</v>
      </c>
      <c r="D29" s="58"/>
      <c r="E29" s="58"/>
      <c r="F29" s="58">
        <v>0</v>
      </c>
      <c r="G29" s="58"/>
      <c r="H29" s="58"/>
      <c r="I29" s="58">
        <v>0</v>
      </c>
      <c r="J29" s="58"/>
      <c r="K29" s="58"/>
      <c r="L29" s="89">
        <f t="shared" si="3"/>
        <v>0</v>
      </c>
      <c r="M29" s="28" t="s">
        <v>9</v>
      </c>
      <c r="N29" s="125"/>
    </row>
    <row r="30" spans="1:23" ht="66.75" customHeight="1" x14ac:dyDescent="0.3">
      <c r="A30" s="128" t="s">
        <v>15</v>
      </c>
      <c r="B30" s="130" t="s">
        <v>85</v>
      </c>
      <c r="C30" s="58">
        <v>100</v>
      </c>
      <c r="D30" s="58">
        <v>7.7</v>
      </c>
      <c r="E30" s="58">
        <f t="shared" ref="E30:E39" si="4">C30-D30</f>
        <v>92.3</v>
      </c>
      <c r="F30" s="58">
        <v>100</v>
      </c>
      <c r="G30" s="58">
        <v>7.7</v>
      </c>
      <c r="H30" s="58">
        <f>F30-G30</f>
        <v>92.3</v>
      </c>
      <c r="I30" s="58">
        <v>100</v>
      </c>
      <c r="J30" s="58">
        <v>7.7</v>
      </c>
      <c r="K30" s="58">
        <f>I30-J30</f>
        <v>92.3</v>
      </c>
      <c r="L30" s="89">
        <f t="shared" si="3"/>
        <v>300</v>
      </c>
      <c r="M30" s="28" t="s">
        <v>12</v>
      </c>
      <c r="N30" s="125"/>
    </row>
    <row r="31" spans="1:23" ht="54.75" customHeight="1" x14ac:dyDescent="0.3">
      <c r="A31" s="129"/>
      <c r="B31" s="131"/>
      <c r="C31" s="58">
        <v>2584.5</v>
      </c>
      <c r="D31" s="58">
        <v>2504.9</v>
      </c>
      <c r="E31" s="58">
        <f t="shared" si="4"/>
        <v>79.599999999999909</v>
      </c>
      <c r="F31" s="58">
        <v>2584.5</v>
      </c>
      <c r="G31" s="58">
        <v>2504.9</v>
      </c>
      <c r="H31" s="58">
        <f>F31-G31</f>
        <v>79.599999999999909</v>
      </c>
      <c r="I31" s="58">
        <v>2584.5</v>
      </c>
      <c r="J31" s="58">
        <v>2504.9</v>
      </c>
      <c r="K31" s="58">
        <f>I31-J31</f>
        <v>79.599999999999909</v>
      </c>
      <c r="L31" s="89">
        <f t="shared" si="3"/>
        <v>7753.5</v>
      </c>
      <c r="M31" s="28" t="s">
        <v>8</v>
      </c>
      <c r="N31" s="125"/>
    </row>
    <row r="32" spans="1:23" ht="69" customHeight="1" x14ac:dyDescent="0.3">
      <c r="A32" s="128" t="s">
        <v>16</v>
      </c>
      <c r="B32" s="150" t="s">
        <v>39</v>
      </c>
      <c r="C32" s="58">
        <v>1796</v>
      </c>
      <c r="D32" s="58">
        <v>1143.7</v>
      </c>
      <c r="E32" s="58">
        <f t="shared" si="4"/>
        <v>652.29999999999995</v>
      </c>
      <c r="F32" s="58">
        <v>0</v>
      </c>
      <c r="G32" s="58">
        <v>3020.3</v>
      </c>
      <c r="H32" s="58">
        <f>F32-G32</f>
        <v>-3020.3</v>
      </c>
      <c r="I32" s="58">
        <v>0</v>
      </c>
      <c r="J32" s="58">
        <v>3020.3</v>
      </c>
      <c r="K32" s="58">
        <f>I32-J32</f>
        <v>-3020.3</v>
      </c>
      <c r="L32" s="89">
        <f t="shared" si="3"/>
        <v>1796</v>
      </c>
      <c r="M32" s="28" t="s">
        <v>12</v>
      </c>
      <c r="N32" s="125"/>
    </row>
    <row r="33" spans="1:16" ht="54" customHeight="1" x14ac:dyDescent="0.3">
      <c r="A33" s="129"/>
      <c r="B33" s="151"/>
      <c r="C33" s="58">
        <v>129685.9</v>
      </c>
      <c r="D33" s="58">
        <v>35586.6</v>
      </c>
      <c r="E33" s="58">
        <f t="shared" si="4"/>
        <v>94099.299999999988</v>
      </c>
      <c r="F33" s="58">
        <v>0</v>
      </c>
      <c r="G33" s="58"/>
      <c r="H33" s="58"/>
      <c r="I33" s="58">
        <v>0</v>
      </c>
      <c r="J33" s="58"/>
      <c r="K33" s="58"/>
      <c r="L33" s="89">
        <f t="shared" si="3"/>
        <v>129685.9</v>
      </c>
      <c r="M33" s="28" t="s">
        <v>8</v>
      </c>
      <c r="N33" s="125"/>
    </row>
    <row r="34" spans="1:16" ht="67.5" customHeight="1" x14ac:dyDescent="0.3">
      <c r="A34" s="128" t="s">
        <v>17</v>
      </c>
      <c r="B34" s="150" t="s">
        <v>79</v>
      </c>
      <c r="C34" s="58">
        <v>234.8</v>
      </c>
      <c r="D34" s="58">
        <v>68.7</v>
      </c>
      <c r="E34" s="58">
        <f>C34-D34</f>
        <v>166.10000000000002</v>
      </c>
      <c r="F34" s="58">
        <v>234.8</v>
      </c>
      <c r="G34" s="58">
        <v>68.7</v>
      </c>
      <c r="H34" s="58">
        <f t="shared" ref="H34:H44" si="5">F34-G34</f>
        <v>166.10000000000002</v>
      </c>
      <c r="I34" s="58">
        <v>234.8</v>
      </c>
      <c r="J34" s="58">
        <v>68.7</v>
      </c>
      <c r="K34" s="58">
        <f t="shared" ref="K34:K44" si="6">I34-J34</f>
        <v>166.10000000000002</v>
      </c>
      <c r="L34" s="89">
        <f t="shared" si="3"/>
        <v>704.40000000000009</v>
      </c>
      <c r="M34" s="28" t="s">
        <v>12</v>
      </c>
      <c r="N34" s="125"/>
    </row>
    <row r="35" spans="1:16" ht="48.75" customHeight="1" x14ac:dyDescent="0.3">
      <c r="A35" s="147"/>
      <c r="B35" s="152"/>
      <c r="C35" s="58">
        <v>1584.9</v>
      </c>
      <c r="D35" s="58">
        <v>704.5</v>
      </c>
      <c r="E35" s="58">
        <f>C35-D35</f>
        <v>880.40000000000009</v>
      </c>
      <c r="F35" s="58">
        <v>1584.9</v>
      </c>
      <c r="G35" s="58">
        <v>704.5</v>
      </c>
      <c r="H35" s="58">
        <f t="shared" si="5"/>
        <v>880.40000000000009</v>
      </c>
      <c r="I35" s="58">
        <v>1584.9</v>
      </c>
      <c r="J35" s="58">
        <v>704.5</v>
      </c>
      <c r="K35" s="58">
        <f t="shared" si="6"/>
        <v>880.40000000000009</v>
      </c>
      <c r="L35" s="89">
        <f t="shared" si="3"/>
        <v>4754.7000000000007</v>
      </c>
      <c r="M35" s="28" t="s">
        <v>8</v>
      </c>
      <c r="N35" s="125"/>
    </row>
    <row r="36" spans="1:16" ht="55.5" customHeight="1" x14ac:dyDescent="0.3">
      <c r="A36" s="128" t="s">
        <v>18</v>
      </c>
      <c r="B36" s="130" t="s">
        <v>80</v>
      </c>
      <c r="C36" s="58">
        <v>293.5</v>
      </c>
      <c r="D36" s="58">
        <v>85.9</v>
      </c>
      <c r="E36" s="58">
        <f t="shared" si="4"/>
        <v>207.6</v>
      </c>
      <c r="F36" s="58">
        <v>293.5</v>
      </c>
      <c r="G36" s="58">
        <v>85.9</v>
      </c>
      <c r="H36" s="58">
        <f t="shared" si="5"/>
        <v>207.6</v>
      </c>
      <c r="I36" s="58">
        <v>293.5</v>
      </c>
      <c r="J36" s="58">
        <v>85.9</v>
      </c>
      <c r="K36" s="58">
        <f t="shared" si="6"/>
        <v>207.6</v>
      </c>
      <c r="L36" s="89">
        <f t="shared" si="3"/>
        <v>880.5</v>
      </c>
      <c r="M36" s="28" t="s">
        <v>12</v>
      </c>
      <c r="N36" s="125"/>
    </row>
    <row r="37" spans="1:16" ht="63" customHeight="1" x14ac:dyDescent="0.3">
      <c r="A37" s="129"/>
      <c r="B37" s="148"/>
      <c r="C37" s="58">
        <v>880.5</v>
      </c>
      <c r="D37" s="58">
        <v>880.4</v>
      </c>
      <c r="E37" s="58">
        <f t="shared" si="4"/>
        <v>0.10000000000002274</v>
      </c>
      <c r="F37" s="58">
        <v>880.5</v>
      </c>
      <c r="G37" s="58">
        <v>880.4</v>
      </c>
      <c r="H37" s="58">
        <f t="shared" si="5"/>
        <v>0.10000000000002274</v>
      </c>
      <c r="I37" s="58">
        <v>880.5</v>
      </c>
      <c r="J37" s="58">
        <v>880.4</v>
      </c>
      <c r="K37" s="58">
        <f t="shared" si="6"/>
        <v>0.10000000000002274</v>
      </c>
      <c r="L37" s="89">
        <f t="shared" si="3"/>
        <v>2641.5</v>
      </c>
      <c r="M37" s="28" t="s">
        <v>8</v>
      </c>
      <c r="N37" s="125"/>
    </row>
    <row r="38" spans="1:16" ht="73.8" x14ac:dyDescent="0.3">
      <c r="A38" s="45" t="s">
        <v>19</v>
      </c>
      <c r="B38" s="25" t="s">
        <v>45</v>
      </c>
      <c r="C38" s="58">
        <v>2056.1</v>
      </c>
      <c r="D38" s="58">
        <v>1456</v>
      </c>
      <c r="E38" s="58">
        <f t="shared" si="4"/>
        <v>600.09999999999991</v>
      </c>
      <c r="F38" s="58">
        <v>2056.1</v>
      </c>
      <c r="G38" s="58">
        <v>1456</v>
      </c>
      <c r="H38" s="58">
        <f t="shared" si="5"/>
        <v>600.09999999999991</v>
      </c>
      <c r="I38" s="58">
        <v>2056.1</v>
      </c>
      <c r="J38" s="58">
        <v>1456</v>
      </c>
      <c r="K38" s="58">
        <f t="shared" si="6"/>
        <v>600.09999999999991</v>
      </c>
      <c r="L38" s="89">
        <f t="shared" si="3"/>
        <v>6168.2999999999993</v>
      </c>
      <c r="M38" s="28" t="s">
        <v>12</v>
      </c>
      <c r="N38" s="125"/>
    </row>
    <row r="39" spans="1:16" ht="73.8" x14ac:dyDescent="0.3">
      <c r="A39" s="45" t="s">
        <v>27</v>
      </c>
      <c r="B39" s="25" t="s">
        <v>41</v>
      </c>
      <c r="C39" s="58">
        <v>7546</v>
      </c>
      <c r="D39" s="58">
        <v>6999.2</v>
      </c>
      <c r="E39" s="58">
        <f t="shared" si="4"/>
        <v>546.80000000000018</v>
      </c>
      <c r="F39" s="58">
        <v>8452.5</v>
      </c>
      <c r="G39" s="58">
        <v>6999.2</v>
      </c>
      <c r="H39" s="58">
        <f t="shared" si="5"/>
        <v>1453.3000000000002</v>
      </c>
      <c r="I39" s="58">
        <v>8452.5</v>
      </c>
      <c r="J39" s="58">
        <v>6999.2</v>
      </c>
      <c r="K39" s="58">
        <f t="shared" si="6"/>
        <v>1453.3000000000002</v>
      </c>
      <c r="L39" s="89">
        <f t="shared" si="3"/>
        <v>24451</v>
      </c>
      <c r="M39" s="28" t="s">
        <v>12</v>
      </c>
      <c r="N39" s="125"/>
    </row>
    <row r="40" spans="1:16" ht="51" customHeight="1" x14ac:dyDescent="0.3">
      <c r="A40" s="45" t="s">
        <v>29</v>
      </c>
      <c r="B40" s="25" t="s">
        <v>44</v>
      </c>
      <c r="C40" s="58">
        <v>3000</v>
      </c>
      <c r="D40" s="58"/>
      <c r="E40" s="58"/>
      <c r="F40" s="58">
        <v>6000</v>
      </c>
      <c r="G40" s="58">
        <v>3000</v>
      </c>
      <c r="H40" s="58">
        <f t="shared" si="5"/>
        <v>3000</v>
      </c>
      <c r="I40" s="58">
        <v>6000</v>
      </c>
      <c r="J40" s="58">
        <v>3000</v>
      </c>
      <c r="K40" s="58">
        <f t="shared" si="6"/>
        <v>3000</v>
      </c>
      <c r="L40" s="89">
        <f t="shared" si="3"/>
        <v>15000</v>
      </c>
      <c r="M40" s="28" t="s">
        <v>12</v>
      </c>
      <c r="N40" s="125"/>
    </row>
    <row r="41" spans="1:16" ht="141" customHeight="1" x14ac:dyDescent="0.3">
      <c r="A41" s="45" t="s">
        <v>30</v>
      </c>
      <c r="B41" s="25" t="s">
        <v>69</v>
      </c>
      <c r="C41" s="58">
        <v>70</v>
      </c>
      <c r="D41" s="58">
        <v>0</v>
      </c>
      <c r="E41" s="58">
        <f t="shared" ref="E41:E45" si="7">C41-D41</f>
        <v>70</v>
      </c>
      <c r="F41" s="58">
        <v>70</v>
      </c>
      <c r="G41" s="58">
        <v>0</v>
      </c>
      <c r="H41" s="58">
        <f t="shared" si="5"/>
        <v>70</v>
      </c>
      <c r="I41" s="58">
        <v>70</v>
      </c>
      <c r="J41" s="58">
        <v>0</v>
      </c>
      <c r="K41" s="58">
        <f t="shared" si="6"/>
        <v>70</v>
      </c>
      <c r="L41" s="89">
        <f t="shared" si="3"/>
        <v>210</v>
      </c>
      <c r="M41" s="28" t="s">
        <v>65</v>
      </c>
      <c r="N41" s="125"/>
    </row>
    <row r="42" spans="1:16" ht="38.25" customHeight="1" x14ac:dyDescent="0.3">
      <c r="A42" s="128" t="s">
        <v>33</v>
      </c>
      <c r="B42" s="130" t="s">
        <v>67</v>
      </c>
      <c r="C42" s="58">
        <v>10</v>
      </c>
      <c r="D42" s="58">
        <v>0</v>
      </c>
      <c r="E42" s="58">
        <f t="shared" si="7"/>
        <v>10</v>
      </c>
      <c r="F42" s="58">
        <v>10</v>
      </c>
      <c r="G42" s="58">
        <v>0</v>
      </c>
      <c r="H42" s="58">
        <f t="shared" si="5"/>
        <v>10</v>
      </c>
      <c r="I42" s="58">
        <v>10</v>
      </c>
      <c r="J42" s="58">
        <v>0</v>
      </c>
      <c r="K42" s="58">
        <f t="shared" si="6"/>
        <v>10</v>
      </c>
      <c r="L42" s="89">
        <f t="shared" si="3"/>
        <v>30</v>
      </c>
      <c r="M42" s="28" t="s">
        <v>12</v>
      </c>
      <c r="N42" s="125"/>
    </row>
    <row r="43" spans="1:16" ht="38.25" customHeight="1" x14ac:dyDescent="0.3">
      <c r="A43" s="155"/>
      <c r="B43" s="156"/>
      <c r="C43" s="58">
        <v>322.60000000000002</v>
      </c>
      <c r="D43" s="58">
        <v>0</v>
      </c>
      <c r="E43" s="58">
        <f t="shared" si="7"/>
        <v>322.60000000000002</v>
      </c>
      <c r="F43" s="58">
        <v>322.60000000000002</v>
      </c>
      <c r="G43" s="58">
        <v>0</v>
      </c>
      <c r="H43" s="58">
        <f t="shared" si="5"/>
        <v>322.60000000000002</v>
      </c>
      <c r="I43" s="58">
        <v>322.60000000000002</v>
      </c>
      <c r="J43" s="58">
        <v>0</v>
      </c>
      <c r="K43" s="58">
        <f t="shared" si="6"/>
        <v>322.60000000000002</v>
      </c>
      <c r="L43" s="89">
        <f t="shared" si="3"/>
        <v>967.80000000000007</v>
      </c>
      <c r="M43" s="28" t="s">
        <v>65</v>
      </c>
      <c r="N43" s="125"/>
    </row>
    <row r="44" spans="1:16" ht="73.8" x14ac:dyDescent="0.3">
      <c r="A44" s="46" t="s">
        <v>40</v>
      </c>
      <c r="B44" s="25" t="s">
        <v>43</v>
      </c>
      <c r="C44" s="58">
        <v>3371.6</v>
      </c>
      <c r="D44" s="58">
        <v>3411.6</v>
      </c>
      <c r="E44" s="58">
        <f t="shared" si="7"/>
        <v>-40</v>
      </c>
      <c r="F44" s="58">
        <v>3371.6</v>
      </c>
      <c r="G44" s="58">
        <v>3411.6</v>
      </c>
      <c r="H44" s="58">
        <f t="shared" si="5"/>
        <v>-40</v>
      </c>
      <c r="I44" s="58">
        <v>3371.6</v>
      </c>
      <c r="J44" s="58">
        <v>3411.6</v>
      </c>
      <c r="K44" s="58">
        <f t="shared" si="6"/>
        <v>-40</v>
      </c>
      <c r="L44" s="89">
        <f t="shared" si="3"/>
        <v>10114.799999999999</v>
      </c>
      <c r="M44" s="28" t="s">
        <v>12</v>
      </c>
      <c r="N44" s="125"/>
    </row>
    <row r="45" spans="1:16" ht="24.6" x14ac:dyDescent="0.3">
      <c r="A45" s="157">
        <v>2</v>
      </c>
      <c r="B45" s="130" t="s">
        <v>32</v>
      </c>
      <c r="C45" s="58">
        <f t="shared" ref="C45:D47" si="8">C49+C53</f>
        <v>560</v>
      </c>
      <c r="D45" s="58">
        <f t="shared" si="8"/>
        <v>10.8</v>
      </c>
      <c r="E45" s="58">
        <f t="shared" si="7"/>
        <v>549.20000000000005</v>
      </c>
      <c r="F45" s="58">
        <f t="shared" ref="F45:G47" si="9">F49+F53</f>
        <v>562</v>
      </c>
      <c r="G45" s="58">
        <f t="shared" si="9"/>
        <v>12.2</v>
      </c>
      <c r="H45" s="58">
        <f>F45-G45</f>
        <v>549.79999999999995</v>
      </c>
      <c r="I45" s="58">
        <f t="shared" ref="I45:J47" si="10">I49+I53</f>
        <v>0</v>
      </c>
      <c r="J45" s="58">
        <f t="shared" si="10"/>
        <v>12.2</v>
      </c>
      <c r="K45" s="58">
        <f>I45-J45</f>
        <v>-12.2</v>
      </c>
      <c r="L45" s="89">
        <f t="shared" si="3"/>
        <v>1122</v>
      </c>
      <c r="M45" s="26" t="s">
        <v>12</v>
      </c>
      <c r="N45" s="125"/>
      <c r="P45" s="3"/>
    </row>
    <row r="46" spans="1:16" ht="24.6" x14ac:dyDescent="0.3">
      <c r="A46" s="158"/>
      <c r="B46" s="154"/>
      <c r="C46" s="58">
        <v>1016.4</v>
      </c>
      <c r="D46" s="58">
        <f t="shared" si="8"/>
        <v>698.5</v>
      </c>
      <c r="E46" s="58">
        <f t="shared" ref="E46:E48" si="11">C46-D46</f>
        <v>317.89999999999998</v>
      </c>
      <c r="F46" s="58">
        <v>1061.9000000000001</v>
      </c>
      <c r="G46" s="58">
        <f t="shared" si="9"/>
        <v>811.6</v>
      </c>
      <c r="H46" s="58">
        <f t="shared" ref="H46:H48" si="12">F46-G46</f>
        <v>250.30000000000007</v>
      </c>
      <c r="I46" s="58">
        <f t="shared" si="10"/>
        <v>0</v>
      </c>
      <c r="J46" s="58">
        <f t="shared" si="10"/>
        <v>811.6</v>
      </c>
      <c r="K46" s="58">
        <f t="shared" ref="K46:K48" si="13">I46-J46</f>
        <v>-811.6</v>
      </c>
      <c r="L46" s="89">
        <f t="shared" si="3"/>
        <v>2078.3000000000002</v>
      </c>
      <c r="M46" s="26" t="s">
        <v>8</v>
      </c>
      <c r="N46" s="125"/>
      <c r="P46" s="3"/>
    </row>
    <row r="47" spans="1:16" ht="49.2" x14ac:dyDescent="0.3">
      <c r="A47" s="158"/>
      <c r="B47" s="131"/>
      <c r="C47" s="58">
        <v>6692.4</v>
      </c>
      <c r="D47" s="58">
        <f t="shared" si="8"/>
        <v>2627.5</v>
      </c>
      <c r="E47" s="58">
        <f t="shared" si="11"/>
        <v>4064.8999999999996</v>
      </c>
      <c r="F47" s="58">
        <v>6973.8</v>
      </c>
      <c r="G47" s="58">
        <f t="shared" si="9"/>
        <v>3053.1</v>
      </c>
      <c r="H47" s="58">
        <f t="shared" si="12"/>
        <v>3920.7000000000003</v>
      </c>
      <c r="I47" s="58">
        <f t="shared" si="10"/>
        <v>0</v>
      </c>
      <c r="J47" s="58">
        <f t="shared" si="10"/>
        <v>3053.1</v>
      </c>
      <c r="K47" s="58">
        <f t="shared" si="13"/>
        <v>-3053.1</v>
      </c>
      <c r="L47" s="89">
        <f t="shared" si="3"/>
        <v>13666.2</v>
      </c>
      <c r="M47" s="26" t="s">
        <v>9</v>
      </c>
      <c r="N47" s="125"/>
      <c r="P47" s="3"/>
    </row>
    <row r="48" spans="1:16" s="2" customFormat="1" ht="205.5" customHeight="1" x14ac:dyDescent="0.3">
      <c r="A48" s="47"/>
      <c r="B48" s="37" t="s">
        <v>38</v>
      </c>
      <c r="C48" s="58">
        <f>C45+C46+C47</f>
        <v>8268.7999999999993</v>
      </c>
      <c r="D48" s="58">
        <f>D45+D46+D47</f>
        <v>3336.8</v>
      </c>
      <c r="E48" s="58">
        <f t="shared" si="11"/>
        <v>4931.9999999999991</v>
      </c>
      <c r="F48" s="58">
        <f t="shared" ref="F48:G48" si="14">F45+F46+F47</f>
        <v>8597.7000000000007</v>
      </c>
      <c r="G48" s="58">
        <f t="shared" si="14"/>
        <v>3876.9</v>
      </c>
      <c r="H48" s="58">
        <f t="shared" si="12"/>
        <v>4720.8000000000011</v>
      </c>
      <c r="I48" s="58">
        <f t="shared" ref="I48:J48" si="15">I45+I46+I47</f>
        <v>0</v>
      </c>
      <c r="J48" s="58">
        <f t="shared" si="15"/>
        <v>3876.9</v>
      </c>
      <c r="K48" s="58">
        <f t="shared" si="13"/>
        <v>-3876.9</v>
      </c>
      <c r="L48" s="89">
        <f t="shared" si="3"/>
        <v>16866.5</v>
      </c>
      <c r="M48" s="26"/>
      <c r="N48" s="125"/>
      <c r="P48" s="10"/>
    </row>
    <row r="49" spans="1:17" ht="72.75" customHeight="1" x14ac:dyDescent="0.3">
      <c r="A49" s="128" t="s">
        <v>49</v>
      </c>
      <c r="B49" s="160" t="s">
        <v>62</v>
      </c>
      <c r="C49" s="58">
        <v>500</v>
      </c>
      <c r="D49" s="58">
        <v>10.8</v>
      </c>
      <c r="E49" s="58">
        <f>C49-D49</f>
        <v>489.2</v>
      </c>
      <c r="F49" s="58">
        <v>500</v>
      </c>
      <c r="G49" s="58">
        <v>12.2</v>
      </c>
      <c r="H49" s="58">
        <f>F49-G49</f>
        <v>487.8</v>
      </c>
      <c r="I49" s="58">
        <v>0</v>
      </c>
      <c r="J49" s="58">
        <v>12.2</v>
      </c>
      <c r="K49" s="58">
        <f>I49-J49</f>
        <v>-12.2</v>
      </c>
      <c r="L49" s="89">
        <f t="shared" ref="L49:L61" si="16">C49+F49+I49</f>
        <v>1000</v>
      </c>
      <c r="M49" s="26" t="s">
        <v>12</v>
      </c>
      <c r="N49" s="125"/>
    </row>
    <row r="50" spans="1:17" ht="39" customHeight="1" x14ac:dyDescent="0.3">
      <c r="A50" s="153"/>
      <c r="B50" s="161"/>
      <c r="C50" s="58">
        <v>874.6</v>
      </c>
      <c r="D50" s="58">
        <v>698.5</v>
      </c>
      <c r="E50" s="58">
        <f t="shared" ref="E50:E51" si="17">C50-D50</f>
        <v>176.10000000000002</v>
      </c>
      <c r="F50" s="58">
        <v>914.7</v>
      </c>
      <c r="G50" s="58">
        <v>811.6</v>
      </c>
      <c r="H50" s="58">
        <f t="shared" ref="H50:H51" si="18">F50-G50</f>
        <v>103.10000000000002</v>
      </c>
      <c r="I50" s="58">
        <v>0</v>
      </c>
      <c r="J50" s="58">
        <v>811.6</v>
      </c>
      <c r="K50" s="58">
        <f t="shared" ref="K50:K51" si="19">I50-J50</f>
        <v>-811.6</v>
      </c>
      <c r="L50" s="89">
        <f t="shared" si="16"/>
        <v>1789.3000000000002</v>
      </c>
      <c r="M50" s="28" t="s">
        <v>8</v>
      </c>
      <c r="N50" s="125"/>
    </row>
    <row r="51" spans="1:17" ht="39" customHeight="1" x14ac:dyDescent="0.3">
      <c r="A51" s="129"/>
      <c r="B51" s="162"/>
      <c r="C51" s="58">
        <v>3290.2</v>
      </c>
      <c r="D51" s="58">
        <v>2627.5</v>
      </c>
      <c r="E51" s="58">
        <f t="shared" si="17"/>
        <v>662.69999999999982</v>
      </c>
      <c r="F51" s="58">
        <v>3440.8</v>
      </c>
      <c r="G51" s="58">
        <v>3053.1</v>
      </c>
      <c r="H51" s="58">
        <f t="shared" si="18"/>
        <v>387.70000000000027</v>
      </c>
      <c r="I51" s="58">
        <v>0</v>
      </c>
      <c r="J51" s="58">
        <v>3053.1</v>
      </c>
      <c r="K51" s="58">
        <f t="shared" si="19"/>
        <v>-3053.1</v>
      </c>
      <c r="L51" s="89">
        <f t="shared" si="16"/>
        <v>6731</v>
      </c>
      <c r="M51" s="28" t="s">
        <v>9</v>
      </c>
      <c r="N51" s="125"/>
    </row>
    <row r="52" spans="1:17" ht="92.25" customHeight="1" x14ac:dyDescent="0.3">
      <c r="A52" s="55"/>
      <c r="B52" s="37" t="s">
        <v>63</v>
      </c>
      <c r="C52" s="58">
        <f>C49+C50+C51</f>
        <v>4664.7999999999993</v>
      </c>
      <c r="D52" s="58">
        <f t="shared" ref="D52:K52" si="20">D49+D50+D51</f>
        <v>3336.8</v>
      </c>
      <c r="E52" s="58">
        <f t="shared" si="20"/>
        <v>1327.9999999999998</v>
      </c>
      <c r="F52" s="58">
        <f t="shared" si="20"/>
        <v>4855.5</v>
      </c>
      <c r="G52" s="58">
        <f t="shared" si="20"/>
        <v>3876.9</v>
      </c>
      <c r="H52" s="58">
        <f t="shared" si="20"/>
        <v>978.60000000000036</v>
      </c>
      <c r="I52" s="58">
        <f t="shared" si="20"/>
        <v>0</v>
      </c>
      <c r="J52" s="58">
        <f t="shared" si="20"/>
        <v>3876.9</v>
      </c>
      <c r="K52" s="58">
        <f t="shared" si="20"/>
        <v>-3876.9</v>
      </c>
      <c r="L52" s="89">
        <f t="shared" si="16"/>
        <v>9520.2999999999993</v>
      </c>
      <c r="M52" s="28"/>
      <c r="N52" s="125"/>
    </row>
    <row r="53" spans="1:17" ht="87.75" customHeight="1" x14ac:dyDescent="0.3">
      <c r="A53" s="128" t="s">
        <v>64</v>
      </c>
      <c r="B53" s="130" t="s">
        <v>66</v>
      </c>
      <c r="C53" s="58">
        <v>60</v>
      </c>
      <c r="D53" s="58">
        <v>0</v>
      </c>
      <c r="E53" s="58">
        <f>C53-D53</f>
        <v>60</v>
      </c>
      <c r="F53" s="58">
        <v>62</v>
      </c>
      <c r="G53" s="58">
        <v>0</v>
      </c>
      <c r="H53" s="58">
        <f>F53-G53</f>
        <v>62</v>
      </c>
      <c r="I53" s="58">
        <v>0</v>
      </c>
      <c r="J53" s="58">
        <v>0</v>
      </c>
      <c r="K53" s="58">
        <f>I53-J53</f>
        <v>0</v>
      </c>
      <c r="L53" s="89">
        <f t="shared" si="16"/>
        <v>122</v>
      </c>
      <c r="M53" s="28" t="s">
        <v>12</v>
      </c>
      <c r="N53" s="125"/>
    </row>
    <row r="54" spans="1:17" ht="41.25" customHeight="1" x14ac:dyDescent="0.3">
      <c r="A54" s="153"/>
      <c r="B54" s="154"/>
      <c r="C54" s="58">
        <v>141.80000000000001</v>
      </c>
      <c r="D54" s="58">
        <v>0</v>
      </c>
      <c r="E54" s="58">
        <f>C54-D54</f>
        <v>141.80000000000001</v>
      </c>
      <c r="F54" s="58">
        <v>147.19999999999999</v>
      </c>
      <c r="G54" s="58">
        <v>0</v>
      </c>
      <c r="H54" s="58">
        <f>F54-G54</f>
        <v>147.19999999999999</v>
      </c>
      <c r="I54" s="58">
        <v>0</v>
      </c>
      <c r="J54" s="58">
        <v>0</v>
      </c>
      <c r="K54" s="58">
        <f t="shared" ref="K54:K55" si="21">I54-J54</f>
        <v>0</v>
      </c>
      <c r="L54" s="89">
        <f t="shared" si="16"/>
        <v>289</v>
      </c>
      <c r="M54" s="28" t="s">
        <v>8</v>
      </c>
      <c r="N54" s="125"/>
    </row>
    <row r="55" spans="1:17" ht="90.75" customHeight="1" x14ac:dyDescent="0.3">
      <c r="A55" s="129"/>
      <c r="B55" s="131"/>
      <c r="C55" s="58">
        <v>3402.2</v>
      </c>
      <c r="D55" s="58"/>
      <c r="E55" s="58"/>
      <c r="F55" s="58">
        <v>3533</v>
      </c>
      <c r="G55" s="58"/>
      <c r="H55" s="58"/>
      <c r="I55" s="58">
        <v>0</v>
      </c>
      <c r="J55" s="58">
        <v>0</v>
      </c>
      <c r="K55" s="58">
        <f t="shared" si="21"/>
        <v>0</v>
      </c>
      <c r="L55" s="89">
        <f t="shared" si="16"/>
        <v>6935.2</v>
      </c>
      <c r="M55" s="28" t="s">
        <v>9</v>
      </c>
      <c r="N55" s="125"/>
    </row>
    <row r="56" spans="1:17" ht="237" customHeight="1" x14ac:dyDescent="0.3">
      <c r="A56" s="55"/>
      <c r="B56" s="64" t="s">
        <v>72</v>
      </c>
      <c r="C56" s="62">
        <f>C53+C54+C55</f>
        <v>3604</v>
      </c>
      <c r="D56" s="62">
        <f t="shared" ref="D56:K56" si="22">D53+D54+D55</f>
        <v>0</v>
      </c>
      <c r="E56" s="62">
        <f t="shared" si="22"/>
        <v>201.8</v>
      </c>
      <c r="F56" s="62">
        <f t="shared" si="22"/>
        <v>3742.2</v>
      </c>
      <c r="G56" s="62">
        <f t="shared" si="22"/>
        <v>0</v>
      </c>
      <c r="H56" s="62">
        <f t="shared" si="22"/>
        <v>209.2</v>
      </c>
      <c r="I56" s="62">
        <f t="shared" si="22"/>
        <v>0</v>
      </c>
      <c r="J56" s="62">
        <f t="shared" si="22"/>
        <v>0</v>
      </c>
      <c r="K56" s="62">
        <f t="shared" si="22"/>
        <v>0</v>
      </c>
      <c r="L56" s="89">
        <f t="shared" si="16"/>
        <v>7346.2</v>
      </c>
      <c r="M56" s="28"/>
      <c r="N56" s="125"/>
    </row>
    <row r="57" spans="1:17" ht="90.75" customHeight="1" x14ac:dyDescent="0.3">
      <c r="A57" s="139">
        <v>3</v>
      </c>
      <c r="B57" s="142" t="s">
        <v>54</v>
      </c>
      <c r="C57" s="62">
        <v>6849.6</v>
      </c>
      <c r="D57" s="62">
        <v>5613.4</v>
      </c>
      <c r="E57" s="62">
        <f>C57-D57</f>
        <v>1236.2000000000007</v>
      </c>
      <c r="F57" s="62">
        <v>6849.6</v>
      </c>
      <c r="G57" s="62">
        <v>5613.4</v>
      </c>
      <c r="H57" s="62">
        <f>F57-G57</f>
        <v>1236.2000000000007</v>
      </c>
      <c r="I57" s="62">
        <v>6849.6</v>
      </c>
      <c r="J57" s="62">
        <v>5613.4</v>
      </c>
      <c r="K57" s="62">
        <f>I57-J57</f>
        <v>1236.2000000000007</v>
      </c>
      <c r="L57" s="89">
        <f t="shared" si="16"/>
        <v>20548.800000000003</v>
      </c>
      <c r="M57" s="28" t="s">
        <v>12</v>
      </c>
      <c r="N57" s="125"/>
    </row>
    <row r="58" spans="1:17" ht="51.75" customHeight="1" x14ac:dyDescent="0.3">
      <c r="A58" s="141"/>
      <c r="B58" s="144"/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f>I58-J58</f>
        <v>0</v>
      </c>
      <c r="L58" s="89">
        <f t="shared" si="16"/>
        <v>0</v>
      </c>
      <c r="M58" s="28" t="s">
        <v>8</v>
      </c>
      <c r="N58" s="135"/>
    </row>
    <row r="59" spans="1:17" s="7" customFormat="1" ht="60.75" customHeight="1" x14ac:dyDescent="0.55000000000000004">
      <c r="A59" s="49"/>
      <c r="B59" s="106" t="s">
        <v>20</v>
      </c>
      <c r="C59" s="62">
        <f>C15+C57+C45</f>
        <v>26387.199999999997</v>
      </c>
      <c r="D59" s="62">
        <v>23498.799999999999</v>
      </c>
      <c r="E59" s="62">
        <f>C59-D59</f>
        <v>2888.3999999999978</v>
      </c>
      <c r="F59" s="62">
        <f>F15+F57+F45</f>
        <v>28499.699999999997</v>
      </c>
      <c r="G59" s="62">
        <v>25376.799999999999</v>
      </c>
      <c r="H59" s="62">
        <f>F59-G59</f>
        <v>3122.8999999999978</v>
      </c>
      <c r="I59" s="62">
        <f>I15+I57+I49</f>
        <v>27937.699999999997</v>
      </c>
      <c r="J59" s="56">
        <v>25376.799999999999</v>
      </c>
      <c r="K59" s="56">
        <f>I59-J59</f>
        <v>2560.8999999999978</v>
      </c>
      <c r="L59" s="63">
        <f t="shared" si="16"/>
        <v>82824.599999999991</v>
      </c>
      <c r="M59" s="23"/>
      <c r="N59" s="23"/>
      <c r="P59" s="11"/>
    </row>
    <row r="60" spans="1:17" s="7" customFormat="1" ht="45.75" customHeight="1" x14ac:dyDescent="0.55000000000000004">
      <c r="A60" s="49"/>
      <c r="B60" s="96" t="s">
        <v>21</v>
      </c>
      <c r="C60" s="62">
        <f>C46+C16</f>
        <v>140789.09999999998</v>
      </c>
      <c r="D60" s="62">
        <v>43783.7</v>
      </c>
      <c r="E60" s="62">
        <f t="shared" ref="E60:E62" si="23">C60-D60</f>
        <v>97005.39999999998</v>
      </c>
      <c r="F60" s="62">
        <f>F46+F16</f>
        <v>11148.699999999999</v>
      </c>
      <c r="G60" s="62">
        <v>8310.2000000000007</v>
      </c>
      <c r="H60" s="62">
        <f t="shared" ref="H60:H62" si="24">F60-G60</f>
        <v>2838.4999999999982</v>
      </c>
      <c r="I60" s="62">
        <f>I46+I16</f>
        <v>10086.799999999999</v>
      </c>
      <c r="J60" s="56">
        <v>8310.2000000000007</v>
      </c>
      <c r="K60" s="56">
        <f t="shared" ref="K60:K62" si="25">I60-J60</f>
        <v>1776.5999999999985</v>
      </c>
      <c r="L60" s="63">
        <f t="shared" si="16"/>
        <v>162024.59999999998</v>
      </c>
      <c r="M60" s="23"/>
      <c r="N60" s="33"/>
      <c r="P60" s="11"/>
      <c r="Q60" s="12"/>
    </row>
    <row r="61" spans="1:17" s="7" customFormat="1" ht="54.75" customHeight="1" x14ac:dyDescent="0.55000000000000004">
      <c r="A61" s="49"/>
      <c r="B61" s="96" t="s">
        <v>9</v>
      </c>
      <c r="C61" s="62">
        <f>C47</f>
        <v>6692.4</v>
      </c>
      <c r="D61" s="62">
        <v>2627.5</v>
      </c>
      <c r="E61" s="62">
        <f t="shared" si="23"/>
        <v>4064.8999999999996</v>
      </c>
      <c r="F61" s="62">
        <f>F47</f>
        <v>6973.8</v>
      </c>
      <c r="G61" s="62">
        <v>3053.1</v>
      </c>
      <c r="H61" s="62">
        <f t="shared" si="24"/>
        <v>3920.7000000000003</v>
      </c>
      <c r="I61" s="62">
        <f>I47</f>
        <v>0</v>
      </c>
      <c r="J61" s="56">
        <v>3053.1</v>
      </c>
      <c r="K61" s="56">
        <f t="shared" si="25"/>
        <v>-3053.1</v>
      </c>
      <c r="L61" s="63">
        <f t="shared" si="16"/>
        <v>13666.2</v>
      </c>
      <c r="M61" s="23"/>
      <c r="N61" s="29"/>
      <c r="P61" s="11"/>
    </row>
    <row r="62" spans="1:17" s="7" customFormat="1" ht="49.5" customHeight="1" x14ac:dyDescent="0.55000000000000004">
      <c r="A62" s="49"/>
      <c r="B62" s="106" t="s">
        <v>22</v>
      </c>
      <c r="C62" s="62">
        <f>C18+C48+C57</f>
        <v>173868.69999999998</v>
      </c>
      <c r="D62" s="62">
        <v>69910</v>
      </c>
      <c r="E62" s="62">
        <f t="shared" si="23"/>
        <v>103958.69999999998</v>
      </c>
      <c r="F62" s="62">
        <f>F18+F48+F57</f>
        <v>46622.2</v>
      </c>
      <c r="G62" s="62">
        <v>36740.1</v>
      </c>
      <c r="H62" s="62">
        <f t="shared" si="24"/>
        <v>9882.0999999999985</v>
      </c>
      <c r="I62" s="62">
        <f>I18+I48+I57</f>
        <v>38024.5</v>
      </c>
      <c r="J62" s="62">
        <v>36740.1</v>
      </c>
      <c r="K62" s="56">
        <f t="shared" si="25"/>
        <v>1284.4000000000015</v>
      </c>
      <c r="L62" s="62">
        <f>L18+L48+L57</f>
        <v>258515.39999999997</v>
      </c>
      <c r="M62" s="33"/>
      <c r="N62" s="31"/>
      <c r="P62" s="11"/>
    </row>
    <row r="63" spans="1:17" s="8" customFormat="1" ht="63" customHeight="1" x14ac:dyDescent="0.6">
      <c r="A63" s="112" t="s">
        <v>23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4"/>
      <c r="P63" s="13"/>
    </row>
    <row r="64" spans="1:17" s="4" customFormat="1" ht="49.5" customHeight="1" x14ac:dyDescent="0.4">
      <c r="A64" s="115" t="s">
        <v>59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7"/>
      <c r="N64" s="124" t="s">
        <v>52</v>
      </c>
      <c r="P64" s="14"/>
    </row>
    <row r="65" spans="1:14" s="4" customFormat="1" ht="47.25" customHeight="1" x14ac:dyDescent="0.4">
      <c r="A65" s="118" t="s">
        <v>53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20"/>
      <c r="N65" s="125"/>
    </row>
    <row r="66" spans="1:14" ht="115.5" customHeight="1" x14ac:dyDescent="0.3">
      <c r="A66" s="52">
        <v>4</v>
      </c>
      <c r="B66" s="53" t="s">
        <v>34</v>
      </c>
      <c r="C66" s="56">
        <f t="shared" ref="C66:I66" si="26">C67+C68+C70+C69</f>
        <v>212047.2</v>
      </c>
      <c r="D66" s="56">
        <f t="shared" si="26"/>
        <v>207874.7</v>
      </c>
      <c r="E66" s="56">
        <f t="shared" si="26"/>
        <v>212047.2</v>
      </c>
      <c r="F66" s="56">
        <f t="shared" si="26"/>
        <v>216547.20000000001</v>
      </c>
      <c r="G66" s="56">
        <f t="shared" si="26"/>
        <v>207874.7</v>
      </c>
      <c r="H66" s="56">
        <f t="shared" si="26"/>
        <v>216547.20000000001</v>
      </c>
      <c r="I66" s="56">
        <f t="shared" si="26"/>
        <v>216547.20000000001</v>
      </c>
      <c r="J66" s="56">
        <v>197450.2</v>
      </c>
      <c r="K66" s="56">
        <f>I66-J66</f>
        <v>19097</v>
      </c>
      <c r="L66" s="56">
        <f t="shared" ref="L66:L71" si="27">C66+F66+I66</f>
        <v>645141.60000000009</v>
      </c>
      <c r="M66" s="28" t="s">
        <v>12</v>
      </c>
      <c r="N66" s="125"/>
    </row>
    <row r="67" spans="1:14" ht="79.5" customHeight="1" x14ac:dyDescent="0.3">
      <c r="A67" s="24" t="s">
        <v>57</v>
      </c>
      <c r="B67" s="44" t="s">
        <v>36</v>
      </c>
      <c r="C67" s="56">
        <f t="shared" ref="C67:I67" si="28">207874.7-C69</f>
        <v>195457</v>
      </c>
      <c r="D67" s="56">
        <f t="shared" si="28"/>
        <v>207874.7</v>
      </c>
      <c r="E67" s="56">
        <f t="shared" si="28"/>
        <v>195457</v>
      </c>
      <c r="F67" s="56">
        <f t="shared" si="28"/>
        <v>195457</v>
      </c>
      <c r="G67" s="56">
        <f t="shared" si="28"/>
        <v>206648.2</v>
      </c>
      <c r="H67" s="56">
        <f t="shared" si="28"/>
        <v>207874.7</v>
      </c>
      <c r="I67" s="56">
        <f t="shared" si="28"/>
        <v>195457</v>
      </c>
      <c r="J67" s="56">
        <v>197450.2</v>
      </c>
      <c r="K67" s="56">
        <f t="shared" ref="K67:K70" si="29">I67-J67</f>
        <v>-1993.2000000000116</v>
      </c>
      <c r="L67" s="57">
        <f t="shared" si="27"/>
        <v>586371</v>
      </c>
      <c r="M67" s="32" t="s">
        <v>12</v>
      </c>
      <c r="N67" s="125"/>
    </row>
    <row r="68" spans="1:14" ht="53.25" customHeight="1" x14ac:dyDescent="0.3">
      <c r="A68" s="24" t="s">
        <v>58</v>
      </c>
      <c r="B68" s="25" t="s">
        <v>35</v>
      </c>
      <c r="C68" s="56">
        <v>4172.5</v>
      </c>
      <c r="D68" s="84">
        <v>0</v>
      </c>
      <c r="E68" s="84">
        <f>C68-D68</f>
        <v>4172.5</v>
      </c>
      <c r="F68" s="56">
        <v>4172.5</v>
      </c>
      <c r="G68" s="56">
        <v>0</v>
      </c>
      <c r="H68" s="56">
        <f t="shared" ref="H68:H70" si="30">F68-G68</f>
        <v>4172.5</v>
      </c>
      <c r="I68" s="56">
        <v>4172.5</v>
      </c>
      <c r="J68" s="56">
        <v>0</v>
      </c>
      <c r="K68" s="56">
        <f t="shared" si="29"/>
        <v>4172.5</v>
      </c>
      <c r="L68" s="57">
        <f t="shared" si="27"/>
        <v>12517.5</v>
      </c>
      <c r="M68" s="28" t="s">
        <v>12</v>
      </c>
      <c r="N68" s="125"/>
    </row>
    <row r="69" spans="1:14" ht="53.25" customHeight="1" x14ac:dyDescent="0.3">
      <c r="A69" s="54" t="s">
        <v>60</v>
      </c>
      <c r="B69" s="25" t="s">
        <v>70</v>
      </c>
      <c r="C69" s="92">
        <v>12417.7</v>
      </c>
      <c r="D69" s="92">
        <v>0</v>
      </c>
      <c r="E69" s="92">
        <f>C69-D69</f>
        <v>12417.7</v>
      </c>
      <c r="F69" s="92">
        <v>12417.7</v>
      </c>
      <c r="G69" s="92">
        <v>1226.5</v>
      </c>
      <c r="H69" s="92">
        <v>0</v>
      </c>
      <c r="I69" s="92">
        <v>12417.7</v>
      </c>
      <c r="J69" s="92">
        <v>0</v>
      </c>
      <c r="K69" s="92">
        <f>I69-J69</f>
        <v>12417.7</v>
      </c>
      <c r="L69" s="93">
        <f t="shared" si="27"/>
        <v>37253.100000000006</v>
      </c>
      <c r="M69" s="28" t="s">
        <v>12</v>
      </c>
      <c r="N69" s="126"/>
    </row>
    <row r="70" spans="1:14" ht="150" customHeight="1" x14ac:dyDescent="0.3">
      <c r="A70" s="54" t="s">
        <v>71</v>
      </c>
      <c r="B70" s="27" t="s">
        <v>61</v>
      </c>
      <c r="C70" s="59">
        <v>0</v>
      </c>
      <c r="D70" s="85"/>
      <c r="E70" s="85"/>
      <c r="F70" s="59">
        <v>4500</v>
      </c>
      <c r="G70" s="59">
        <v>0</v>
      </c>
      <c r="H70" s="56">
        <f t="shared" si="30"/>
        <v>4500</v>
      </c>
      <c r="I70" s="59">
        <v>4500</v>
      </c>
      <c r="J70" s="59">
        <v>0</v>
      </c>
      <c r="K70" s="56">
        <f t="shared" si="29"/>
        <v>4500</v>
      </c>
      <c r="L70" s="63">
        <f t="shared" si="27"/>
        <v>9000</v>
      </c>
      <c r="M70" s="28" t="s">
        <v>12</v>
      </c>
      <c r="N70" s="100" t="s">
        <v>86</v>
      </c>
    </row>
    <row r="71" spans="1:14" s="6" customFormat="1" ht="25.8" x14ac:dyDescent="0.5">
      <c r="A71" s="49"/>
      <c r="B71" s="96" t="s">
        <v>20</v>
      </c>
      <c r="C71" s="101">
        <f>C66</f>
        <v>212047.2</v>
      </c>
      <c r="D71" s="101">
        <v>197450.2</v>
      </c>
      <c r="E71" s="101">
        <f>C71-D71</f>
        <v>14597</v>
      </c>
      <c r="F71" s="101">
        <f>F66</f>
        <v>216547.20000000001</v>
      </c>
      <c r="G71" s="101">
        <v>197450.2</v>
      </c>
      <c r="H71" s="101">
        <f>F71-G71</f>
        <v>19097</v>
      </c>
      <c r="I71" s="101">
        <f>I66</f>
        <v>216547.20000000001</v>
      </c>
      <c r="J71" s="102">
        <v>197450.2</v>
      </c>
      <c r="K71" s="102">
        <f>I71-J71</f>
        <v>19097</v>
      </c>
      <c r="L71" s="57">
        <f t="shared" si="27"/>
        <v>645141.60000000009</v>
      </c>
      <c r="M71" s="23"/>
      <c r="N71" s="23"/>
    </row>
    <row r="72" spans="1:14" s="6" customFormat="1" ht="25.8" x14ac:dyDescent="0.5">
      <c r="A72" s="49"/>
      <c r="B72" s="96" t="s">
        <v>22</v>
      </c>
      <c r="C72" s="101">
        <f>C71</f>
        <v>212047.2</v>
      </c>
      <c r="D72" s="101">
        <v>197450.2</v>
      </c>
      <c r="E72" s="101">
        <f>C72-D72</f>
        <v>14597</v>
      </c>
      <c r="F72" s="101">
        <f t="shared" ref="F72:L72" si="31">F71</f>
        <v>216547.20000000001</v>
      </c>
      <c r="G72" s="101">
        <v>197450.2</v>
      </c>
      <c r="H72" s="101">
        <f>F72-G72</f>
        <v>19097</v>
      </c>
      <c r="I72" s="101">
        <f t="shared" si="31"/>
        <v>216547.20000000001</v>
      </c>
      <c r="J72" s="101">
        <v>197450.2</v>
      </c>
      <c r="K72" s="102">
        <f>I72-J72</f>
        <v>19097</v>
      </c>
      <c r="L72" s="101">
        <f t="shared" si="31"/>
        <v>645141.60000000009</v>
      </c>
      <c r="M72" s="23"/>
      <c r="N72" s="23"/>
    </row>
    <row r="73" spans="1:14" s="43" customFormat="1" ht="41.25" customHeight="1" x14ac:dyDescent="0.5">
      <c r="A73" s="50"/>
      <c r="B73" s="103" t="s">
        <v>24</v>
      </c>
      <c r="C73" s="58">
        <f>C72+C62</f>
        <v>385915.9</v>
      </c>
      <c r="D73" s="58">
        <v>267360.2</v>
      </c>
      <c r="E73" s="58">
        <f>C73-D73</f>
        <v>118555.70000000001</v>
      </c>
      <c r="F73" s="58">
        <f>F72+F62</f>
        <v>263169.40000000002</v>
      </c>
      <c r="G73" s="58">
        <v>234190.3</v>
      </c>
      <c r="H73" s="58">
        <f>F73-G73</f>
        <v>28979.100000000035</v>
      </c>
      <c r="I73" s="58">
        <f>I72+I62</f>
        <v>254571.7</v>
      </c>
      <c r="J73" s="59">
        <v>234190.3</v>
      </c>
      <c r="K73" s="59">
        <f>I73-J73</f>
        <v>20381.400000000023</v>
      </c>
      <c r="L73" s="57">
        <f>C73+F73+I73</f>
        <v>903657</v>
      </c>
      <c r="M73" s="41"/>
      <c r="N73" s="42"/>
    </row>
    <row r="74" spans="1:14" s="6" customFormat="1" ht="25.8" x14ac:dyDescent="0.5">
      <c r="A74" s="49"/>
      <c r="B74" s="96" t="s">
        <v>20</v>
      </c>
      <c r="C74" s="58">
        <f>C71+C59</f>
        <v>238434.40000000002</v>
      </c>
      <c r="D74" s="58">
        <v>220949</v>
      </c>
      <c r="E74" s="104">
        <f t="shared" ref="E74:E76" si="32">C74-D74</f>
        <v>17485.400000000023</v>
      </c>
      <c r="F74" s="58">
        <f>F71+F59</f>
        <v>245046.90000000002</v>
      </c>
      <c r="G74" s="58">
        <v>222827</v>
      </c>
      <c r="H74" s="104">
        <f t="shared" ref="H74:H76" si="33">F74-G74</f>
        <v>22219.900000000023</v>
      </c>
      <c r="I74" s="58">
        <f>I71+I59</f>
        <v>244484.90000000002</v>
      </c>
      <c r="J74" s="59">
        <v>222827</v>
      </c>
      <c r="K74" s="105">
        <f t="shared" ref="K74:K76" si="34">I74-J74</f>
        <v>21657.900000000023</v>
      </c>
      <c r="L74" s="57">
        <f>C74+F74+I74</f>
        <v>727966.20000000007</v>
      </c>
      <c r="M74" s="23"/>
      <c r="N74" s="23"/>
    </row>
    <row r="75" spans="1:14" s="6" customFormat="1" ht="25.8" x14ac:dyDescent="0.5">
      <c r="A75" s="49"/>
      <c r="B75" s="96" t="s">
        <v>21</v>
      </c>
      <c r="C75" s="58">
        <f>C60</f>
        <v>140789.09999999998</v>
      </c>
      <c r="D75" s="58">
        <v>43783.7</v>
      </c>
      <c r="E75" s="104">
        <f t="shared" si="32"/>
        <v>97005.39999999998</v>
      </c>
      <c r="F75" s="58">
        <f t="shared" ref="F75:L75" si="35">F60</f>
        <v>11148.699999999999</v>
      </c>
      <c r="G75" s="58">
        <v>8310.2000000000007</v>
      </c>
      <c r="H75" s="104">
        <f t="shared" si="33"/>
        <v>2838.4999999999982</v>
      </c>
      <c r="I75" s="58">
        <f t="shared" si="35"/>
        <v>10086.799999999999</v>
      </c>
      <c r="J75" s="58">
        <v>8310.2000000000007</v>
      </c>
      <c r="K75" s="105">
        <f t="shared" si="34"/>
        <v>1776.5999999999985</v>
      </c>
      <c r="L75" s="58">
        <f t="shared" si="35"/>
        <v>162024.59999999998</v>
      </c>
      <c r="M75" s="23"/>
      <c r="N75" s="34"/>
    </row>
    <row r="76" spans="1:14" s="6" customFormat="1" ht="25.8" x14ac:dyDescent="0.5">
      <c r="A76" s="49"/>
      <c r="B76" s="96" t="s">
        <v>25</v>
      </c>
      <c r="C76" s="58">
        <f>C61</f>
        <v>6692.4</v>
      </c>
      <c r="D76" s="58">
        <v>2627.5</v>
      </c>
      <c r="E76" s="104">
        <f t="shared" si="32"/>
        <v>4064.8999999999996</v>
      </c>
      <c r="F76" s="58">
        <f>F61</f>
        <v>6973.8</v>
      </c>
      <c r="G76" s="58">
        <v>3053.1</v>
      </c>
      <c r="H76" s="104">
        <f t="shared" si="33"/>
        <v>3920.7000000000003</v>
      </c>
      <c r="I76" s="58">
        <f>I61</f>
        <v>0</v>
      </c>
      <c r="J76" s="59">
        <v>3053.1</v>
      </c>
      <c r="K76" s="105">
        <f t="shared" si="34"/>
        <v>-3053.1</v>
      </c>
      <c r="L76" s="57">
        <f>C76+F76+I76</f>
        <v>13666.2</v>
      </c>
      <c r="M76" s="23"/>
      <c r="N76" s="15"/>
    </row>
    <row r="77" spans="1:14" ht="33.6" x14ac:dyDescent="0.65">
      <c r="C77" s="94"/>
    </row>
    <row r="78" spans="1:14" x14ac:dyDescent="0.45">
      <c r="C78" s="95"/>
    </row>
  </sheetData>
  <mergeCells count="50">
    <mergeCell ref="A63:N63"/>
    <mergeCell ref="A64:M64"/>
    <mergeCell ref="A65:M65"/>
    <mergeCell ref="A57:A58"/>
    <mergeCell ref="B57:B58"/>
    <mergeCell ref="N13:N58"/>
    <mergeCell ref="B21:B22"/>
    <mergeCell ref="A21:A22"/>
    <mergeCell ref="A15:A17"/>
    <mergeCell ref="B15:B17"/>
    <mergeCell ref="B36:B37"/>
    <mergeCell ref="B42:B43"/>
    <mergeCell ref="A42:A43"/>
    <mergeCell ref="A27:A29"/>
    <mergeCell ref="N64:N69"/>
    <mergeCell ref="A49:A51"/>
    <mergeCell ref="B49:B51"/>
    <mergeCell ref="A53:A55"/>
    <mergeCell ref="B53:B55"/>
    <mergeCell ref="A32:A33"/>
    <mergeCell ref="B32:B33"/>
    <mergeCell ref="A34:A35"/>
    <mergeCell ref="B34:B35"/>
    <mergeCell ref="A45:A47"/>
    <mergeCell ref="B45:B47"/>
    <mergeCell ref="A36:A37"/>
    <mergeCell ref="B23:B24"/>
    <mergeCell ref="A25:A26"/>
    <mergeCell ref="B25:B26"/>
    <mergeCell ref="A30:A31"/>
    <mergeCell ref="B30:B31"/>
    <mergeCell ref="B27:B29"/>
    <mergeCell ref="A23:A24"/>
    <mergeCell ref="L1:N1"/>
    <mergeCell ref="A10:A11"/>
    <mergeCell ref="B10:B11"/>
    <mergeCell ref="C10:I10"/>
    <mergeCell ref="L10:L11"/>
    <mergeCell ref="M10:M11"/>
    <mergeCell ref="N10:N11"/>
    <mergeCell ref="M2:N2"/>
    <mergeCell ref="M3:N3"/>
    <mergeCell ref="M4:N4"/>
    <mergeCell ref="M5:N5"/>
    <mergeCell ref="M6:N6"/>
    <mergeCell ref="A12:N12"/>
    <mergeCell ref="A8:N8"/>
    <mergeCell ref="A9:N9"/>
    <mergeCell ref="A13:M13"/>
    <mergeCell ref="A14:M14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50" fitToHeight="0" orientation="landscape" r:id="rId1"/>
  <rowBreaks count="1" manualBreakCount="1">
    <brk id="4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view="pageBreakPreview" topLeftCell="A2" zoomScale="64" zoomScaleNormal="60" zoomScaleSheetLayoutView="64" workbookViewId="0">
      <selection activeCell="H66" sqref="H66"/>
    </sheetView>
  </sheetViews>
  <sheetFormatPr defaultColWidth="9.109375" defaultRowHeight="23.4" x14ac:dyDescent="0.45"/>
  <cols>
    <col min="1" max="1" width="11.33203125" style="51" bestFit="1" customWidth="1"/>
    <col min="2" max="2" width="67.5546875" customWidth="1"/>
    <col min="3" max="3" width="20" style="16" customWidth="1"/>
    <col min="4" max="4" width="21.109375" style="78" customWidth="1"/>
    <col min="5" max="5" width="20.44140625" style="78" customWidth="1"/>
    <col min="6" max="6" width="25.109375" style="16" customWidth="1"/>
    <col min="7" max="7" width="21.5546875" style="16" customWidth="1"/>
    <col min="8" max="8" width="17.88671875" style="16" customWidth="1"/>
    <col min="9" max="9" width="21.88671875" style="16" customWidth="1"/>
    <col min="10" max="10" width="19.88671875" style="16" customWidth="1"/>
    <col min="11" max="11" width="18.33203125" style="16" customWidth="1"/>
    <col min="12" max="12" width="21.88671875" style="5" customWidth="1"/>
    <col min="13" max="13" width="35.109375" bestFit="1" customWidth="1"/>
    <col min="14" max="14" width="9.109375" customWidth="1"/>
    <col min="15" max="15" width="10" customWidth="1"/>
    <col min="16" max="17" width="10.6640625" customWidth="1"/>
    <col min="18" max="18" width="12.44140625" customWidth="1"/>
    <col min="19" max="19" width="13.5546875" customWidth="1"/>
    <col min="20" max="20" width="9.109375" customWidth="1"/>
  </cols>
  <sheetData>
    <row r="1" spans="1:19" ht="51.75" hidden="1" customHeight="1" x14ac:dyDescent="0.35">
      <c r="L1" s="107" t="s">
        <v>26</v>
      </c>
      <c r="M1" s="107"/>
    </row>
    <row r="2" spans="1:19" ht="33.75" customHeight="1" x14ac:dyDescent="0.4">
      <c r="C2" s="17"/>
      <c r="D2" s="79"/>
      <c r="E2" s="79"/>
      <c r="F2" s="17"/>
      <c r="G2" s="17"/>
      <c r="H2" s="17"/>
      <c r="I2" s="17"/>
      <c r="J2" s="17"/>
      <c r="K2" s="17"/>
      <c r="L2" s="163" t="s">
        <v>46</v>
      </c>
      <c r="M2" s="164"/>
    </row>
    <row r="3" spans="1:19" ht="40.5" customHeight="1" x14ac:dyDescent="0.4">
      <c r="A3" s="48"/>
      <c r="B3" s="1"/>
      <c r="C3" s="35"/>
      <c r="D3" s="80"/>
      <c r="E3" s="80"/>
      <c r="F3" s="35"/>
      <c r="G3" s="35"/>
      <c r="H3" s="35"/>
      <c r="I3" s="163" t="s">
        <v>84</v>
      </c>
      <c r="J3" s="163"/>
      <c r="K3" s="163"/>
      <c r="L3" s="165"/>
      <c r="M3" s="165"/>
    </row>
    <row r="4" spans="1:19" ht="69" customHeight="1" x14ac:dyDescent="0.55000000000000004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9" ht="30.75" customHeight="1" x14ac:dyDescent="0.55000000000000004">
      <c r="A5" s="127" t="s">
        <v>50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9" ht="25.2" x14ac:dyDescent="0.3">
      <c r="A6" s="121" t="s">
        <v>1</v>
      </c>
      <c r="B6" s="121" t="s">
        <v>2</v>
      </c>
      <c r="C6" s="122"/>
      <c r="D6" s="122"/>
      <c r="E6" s="122"/>
      <c r="F6" s="122"/>
      <c r="G6" s="122"/>
      <c r="H6" s="122"/>
      <c r="I6" s="123"/>
      <c r="J6" s="65"/>
      <c r="K6" s="65"/>
      <c r="L6" s="121" t="s">
        <v>3</v>
      </c>
      <c r="M6" s="121" t="s">
        <v>4</v>
      </c>
    </row>
    <row r="7" spans="1:19" ht="99" customHeight="1" x14ac:dyDescent="0.3">
      <c r="A7" s="121"/>
      <c r="B7" s="121"/>
      <c r="C7" s="77" t="s">
        <v>76</v>
      </c>
      <c r="D7" s="81" t="s">
        <v>74</v>
      </c>
      <c r="E7" s="81" t="s">
        <v>75</v>
      </c>
      <c r="F7" s="77" t="s">
        <v>78</v>
      </c>
      <c r="G7" s="77" t="s">
        <v>74</v>
      </c>
      <c r="H7" s="77" t="s">
        <v>75</v>
      </c>
      <c r="I7" s="77" t="s">
        <v>77</v>
      </c>
      <c r="J7" s="77" t="s">
        <v>74</v>
      </c>
      <c r="K7" s="18" t="s">
        <v>75</v>
      </c>
      <c r="L7" s="121"/>
      <c r="M7" s="121"/>
    </row>
    <row r="8" spans="1:19" s="8" customFormat="1" ht="24.75" customHeight="1" x14ac:dyDescent="0.6">
      <c r="A8" s="166" t="s">
        <v>6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</row>
    <row r="9" spans="1:19" s="5" customFormat="1" ht="64.5" customHeight="1" x14ac:dyDescent="0.45">
      <c r="A9" s="115" t="s">
        <v>55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7"/>
    </row>
    <row r="10" spans="1:19" s="5" customFormat="1" ht="101.25" customHeight="1" x14ac:dyDescent="0.45">
      <c r="A10" s="136" t="s">
        <v>56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8"/>
    </row>
    <row r="11" spans="1:19" ht="126.75" customHeight="1" x14ac:dyDescent="0.3">
      <c r="A11" s="139">
        <v>1</v>
      </c>
      <c r="B11" s="142" t="s">
        <v>31</v>
      </c>
      <c r="C11" s="58">
        <f>C19+C21+C23+C26+C28+C30+C32+C34+C35+C36+C41+C39</f>
        <v>18977.599999999999</v>
      </c>
      <c r="D11" s="58">
        <v>17874.599999999999</v>
      </c>
      <c r="E11" s="58">
        <f>C11-D11</f>
        <v>1103</v>
      </c>
      <c r="F11" s="58">
        <f>F19+F21+F23+F26+F28+F30+F32+F34+F35+F36+F41+F39</f>
        <v>21088.1</v>
      </c>
      <c r="G11" s="58">
        <v>19751.2</v>
      </c>
      <c r="H11" s="58">
        <f>F11-G11</f>
        <v>1336.8999999999978</v>
      </c>
      <c r="I11" s="58">
        <f>I19+I21+I23+I26+I28+I30+I32+I34+I35+I36+I41+I39</f>
        <v>21088.1</v>
      </c>
      <c r="J11" s="58">
        <v>19751.2</v>
      </c>
      <c r="K11" s="58">
        <f>I11-J11</f>
        <v>1336.8999999999978</v>
      </c>
      <c r="L11" s="89">
        <f>C11+F11+I11</f>
        <v>61153.799999999996</v>
      </c>
      <c r="M11" s="28" t="s">
        <v>7</v>
      </c>
    </row>
    <row r="12" spans="1:19" ht="32.25" customHeight="1" x14ac:dyDescent="0.3">
      <c r="A12" s="140"/>
      <c r="B12" s="143"/>
      <c r="C12" s="60">
        <f>C20+C24+C27+C29+C31+C33+C40+C22+C38</f>
        <v>139772.69999999998</v>
      </c>
      <c r="D12" s="60">
        <v>43085.2</v>
      </c>
      <c r="E12" s="58">
        <f t="shared" ref="E12:E14" si="0">C12-D12</f>
        <v>96687.499999999985</v>
      </c>
      <c r="F12" s="60">
        <f>F20+F24+F27+F29+F31+F33+F40+F22+F38</f>
        <v>10086.799999999999</v>
      </c>
      <c r="G12" s="60">
        <v>7498.6</v>
      </c>
      <c r="H12" s="58">
        <f t="shared" ref="H12:H14" si="1">F12-G12</f>
        <v>2588.1999999999989</v>
      </c>
      <c r="I12" s="60">
        <f>I20+I24+I27+I29+I31+I33+I40+I22+I38</f>
        <v>10086.799999999999</v>
      </c>
      <c r="J12" s="60">
        <v>7498.6</v>
      </c>
      <c r="K12" s="58">
        <f t="shared" ref="K12:K14" si="2">I12-J12</f>
        <v>2588.1999999999989</v>
      </c>
      <c r="L12" s="90">
        <f>C12+F12+I12</f>
        <v>159946.29999999996</v>
      </c>
      <c r="M12" s="30" t="s">
        <v>8</v>
      </c>
      <c r="O12" s="3"/>
      <c r="P12" s="3"/>
      <c r="Q12" s="3"/>
      <c r="R12" s="9"/>
      <c r="S12" s="3"/>
    </row>
    <row r="13" spans="1:19" ht="32.25" customHeight="1" x14ac:dyDescent="0.3">
      <c r="A13" s="141"/>
      <c r="B13" s="144"/>
      <c r="C13" s="60">
        <v>0</v>
      </c>
      <c r="D13" s="60">
        <v>0</v>
      </c>
      <c r="E13" s="58">
        <f t="shared" si="0"/>
        <v>0</v>
      </c>
      <c r="F13" s="60">
        <v>0</v>
      </c>
      <c r="G13" s="60">
        <v>0</v>
      </c>
      <c r="H13" s="58">
        <f t="shared" si="1"/>
        <v>0</v>
      </c>
      <c r="I13" s="60">
        <v>0</v>
      </c>
      <c r="J13" s="60">
        <v>0</v>
      </c>
      <c r="K13" s="58">
        <f t="shared" si="2"/>
        <v>0</v>
      </c>
      <c r="L13" s="89">
        <f>C13+F13+I13</f>
        <v>0</v>
      </c>
      <c r="M13" s="30" t="s">
        <v>9</v>
      </c>
      <c r="P13" s="3"/>
    </row>
    <row r="14" spans="1:19" ht="105.75" customHeight="1" x14ac:dyDescent="0.3">
      <c r="A14" s="19"/>
      <c r="B14" s="44" t="s">
        <v>37</v>
      </c>
      <c r="C14" s="58">
        <f>C11+C12</f>
        <v>158750.29999999999</v>
      </c>
      <c r="D14" s="58">
        <f>D11+D12</f>
        <v>60959.799999999996</v>
      </c>
      <c r="E14" s="58">
        <f t="shared" si="0"/>
        <v>97790.5</v>
      </c>
      <c r="F14" s="58">
        <f>F11+F12+F13</f>
        <v>31174.899999999998</v>
      </c>
      <c r="G14" s="58">
        <f>G11+G12+G13</f>
        <v>27249.800000000003</v>
      </c>
      <c r="H14" s="58">
        <f t="shared" si="1"/>
        <v>3925.0999999999949</v>
      </c>
      <c r="I14" s="58">
        <f>I11+I12+I13</f>
        <v>31174.899999999998</v>
      </c>
      <c r="J14" s="58">
        <f>J11+J12+J13</f>
        <v>27249.800000000003</v>
      </c>
      <c r="K14" s="58">
        <f t="shared" si="2"/>
        <v>3925.0999999999949</v>
      </c>
      <c r="L14" s="89">
        <f>I14+F14+C14</f>
        <v>221100.09999999998</v>
      </c>
      <c r="M14" s="28"/>
      <c r="P14" s="3"/>
    </row>
    <row r="15" spans="1:19" ht="24" customHeight="1" x14ac:dyDescent="0.3">
      <c r="A15" s="20"/>
      <c r="B15" s="39" t="s">
        <v>10</v>
      </c>
      <c r="C15" s="61"/>
      <c r="D15" s="61"/>
      <c r="E15" s="61"/>
      <c r="F15" s="61"/>
      <c r="G15" s="61"/>
      <c r="H15" s="61"/>
      <c r="I15" s="61"/>
      <c r="J15" s="61"/>
      <c r="K15" s="61"/>
      <c r="L15" s="91"/>
      <c r="M15" s="21"/>
      <c r="P15" s="3"/>
    </row>
    <row r="16" spans="1:19" ht="24" hidden="1" customHeight="1" x14ac:dyDescent="0.25">
      <c r="A16" s="40"/>
      <c r="B16" s="22"/>
      <c r="C16" s="58">
        <f>SUM(C17:C41)</f>
        <v>158750.29999999999</v>
      </c>
      <c r="D16" s="58"/>
      <c r="E16" s="58"/>
      <c r="F16" s="58">
        <f>SUM(F17:F41)</f>
        <v>31174.899999999998</v>
      </c>
      <c r="G16" s="58"/>
      <c r="H16" s="58"/>
      <c r="I16" s="58">
        <f>SUM(I17:I41)</f>
        <v>31174.899999999998</v>
      </c>
      <c r="J16" s="82"/>
      <c r="K16" s="82"/>
      <c r="L16" s="91"/>
      <c r="M16" s="21"/>
      <c r="P16" s="3"/>
    </row>
    <row r="17" spans="1:22" ht="78" hidden="1" customHeight="1" x14ac:dyDescent="0.25">
      <c r="A17" s="145" t="s">
        <v>11</v>
      </c>
      <c r="B17" s="142" t="s">
        <v>28</v>
      </c>
      <c r="C17" s="58">
        <v>0</v>
      </c>
      <c r="D17" s="58"/>
      <c r="E17" s="58"/>
      <c r="F17" s="58">
        <v>0</v>
      </c>
      <c r="G17" s="58"/>
      <c r="H17" s="58"/>
      <c r="I17" s="58">
        <v>0</v>
      </c>
      <c r="J17" s="58"/>
      <c r="K17" s="58"/>
      <c r="L17" s="89" t="e">
        <f>#REF!+#REF!+#REF!+#REF!+#REF!+#REF!+C17+F17+I17</f>
        <v>#REF!</v>
      </c>
      <c r="M17" s="28" t="s">
        <v>12</v>
      </c>
      <c r="V17" s="3"/>
    </row>
    <row r="18" spans="1:22" ht="210.75" hidden="1" customHeight="1" x14ac:dyDescent="0.25">
      <c r="A18" s="146"/>
      <c r="B18" s="144"/>
      <c r="C18" s="58">
        <v>0</v>
      </c>
      <c r="D18" s="58"/>
      <c r="E18" s="58"/>
      <c r="F18" s="58">
        <v>0</v>
      </c>
      <c r="G18" s="58"/>
      <c r="H18" s="58"/>
      <c r="I18" s="58">
        <v>0</v>
      </c>
      <c r="J18" s="58"/>
      <c r="K18" s="58"/>
      <c r="L18" s="89" t="e">
        <f>#REF!+#REF!+#REF!+#REF!+#REF!+#REF!+C18+F18+I18</f>
        <v>#REF!</v>
      </c>
      <c r="M18" s="28" t="s">
        <v>8</v>
      </c>
      <c r="P18" s="3"/>
    </row>
    <row r="19" spans="1:22" ht="60.75" customHeight="1" x14ac:dyDescent="0.3">
      <c r="A19" s="145" t="s">
        <v>11</v>
      </c>
      <c r="B19" s="142" t="s">
        <v>68</v>
      </c>
      <c r="C19" s="58">
        <v>352.2</v>
      </c>
      <c r="D19" s="58">
        <v>352.2</v>
      </c>
      <c r="E19" s="58">
        <f>C19-D19</f>
        <v>0</v>
      </c>
      <c r="F19" s="58">
        <v>352.2</v>
      </c>
      <c r="G19" s="58"/>
      <c r="H19" s="58"/>
      <c r="I19" s="58">
        <v>352.2</v>
      </c>
      <c r="J19" s="58"/>
      <c r="K19" s="58"/>
      <c r="L19" s="89">
        <f t="shared" ref="L19:L45" si="3">C19+F19+I19</f>
        <v>1056.5999999999999</v>
      </c>
      <c r="M19" s="28" t="s">
        <v>12</v>
      </c>
    </row>
    <row r="20" spans="1:22" ht="60.75" customHeight="1" x14ac:dyDescent="0.3">
      <c r="A20" s="147"/>
      <c r="B20" s="148"/>
      <c r="C20" s="58">
        <v>1761</v>
      </c>
      <c r="D20" s="58">
        <v>1056.5999999999999</v>
      </c>
      <c r="E20" s="58">
        <f>C20-D20</f>
        <v>704.40000000000009</v>
      </c>
      <c r="F20" s="58">
        <v>1761</v>
      </c>
      <c r="G20" s="58">
        <v>1056.5999999999999</v>
      </c>
      <c r="H20" s="58">
        <f>F20-G20</f>
        <v>704.40000000000009</v>
      </c>
      <c r="I20" s="58">
        <v>1761</v>
      </c>
      <c r="J20" s="58">
        <v>1056.5999999999999</v>
      </c>
      <c r="K20" s="58">
        <f>I20-J20</f>
        <v>704.40000000000009</v>
      </c>
      <c r="L20" s="89">
        <f t="shared" si="3"/>
        <v>5283</v>
      </c>
      <c r="M20" s="28" t="s">
        <v>8</v>
      </c>
    </row>
    <row r="21" spans="1:22" ht="68.25" customHeight="1" x14ac:dyDescent="0.3">
      <c r="A21" s="145" t="s">
        <v>13</v>
      </c>
      <c r="B21" s="142" t="s">
        <v>48</v>
      </c>
      <c r="C21" s="58">
        <v>117.4</v>
      </c>
      <c r="D21" s="58"/>
      <c r="E21" s="58"/>
      <c r="F21" s="58">
        <v>117.4</v>
      </c>
      <c r="G21" s="58"/>
      <c r="H21" s="58"/>
      <c r="I21" s="58">
        <v>117.4</v>
      </c>
      <c r="J21" s="58"/>
      <c r="K21" s="58"/>
      <c r="L21" s="89">
        <f t="shared" si="3"/>
        <v>352.20000000000005</v>
      </c>
      <c r="M21" s="28" t="s">
        <v>12</v>
      </c>
    </row>
    <row r="22" spans="1:22" ht="68.25" customHeight="1" x14ac:dyDescent="0.3">
      <c r="A22" s="147"/>
      <c r="B22" s="148"/>
      <c r="C22" s="58">
        <v>528.29999999999995</v>
      </c>
      <c r="D22" s="58">
        <v>352.2</v>
      </c>
      <c r="E22" s="58">
        <f>C22-D22</f>
        <v>176.09999999999997</v>
      </c>
      <c r="F22" s="58">
        <v>528.29999999999995</v>
      </c>
      <c r="G22" s="58">
        <v>352.2</v>
      </c>
      <c r="H22" s="58">
        <f>F22-G22</f>
        <v>176.09999999999997</v>
      </c>
      <c r="I22" s="58">
        <v>528.29999999999995</v>
      </c>
      <c r="J22" s="58">
        <v>352.2</v>
      </c>
      <c r="K22" s="58">
        <f>I22-J22</f>
        <v>176.09999999999997</v>
      </c>
      <c r="L22" s="89">
        <f t="shared" si="3"/>
        <v>1584.8999999999999</v>
      </c>
      <c r="M22" s="28" t="s">
        <v>8</v>
      </c>
    </row>
    <row r="23" spans="1:22" ht="24" customHeight="1" x14ac:dyDescent="0.3">
      <c r="A23" s="145" t="s">
        <v>14</v>
      </c>
      <c r="B23" s="142" t="s">
        <v>47</v>
      </c>
      <c r="C23" s="58">
        <v>100</v>
      </c>
      <c r="D23" s="58">
        <v>5.7</v>
      </c>
      <c r="E23" s="58">
        <f>C23-D23</f>
        <v>94.3</v>
      </c>
      <c r="F23" s="58">
        <v>100</v>
      </c>
      <c r="G23" s="58">
        <v>5.7</v>
      </c>
      <c r="H23" s="58">
        <f>F23-G23</f>
        <v>94.3</v>
      </c>
      <c r="I23" s="58">
        <v>100</v>
      </c>
      <c r="J23" s="58">
        <v>5.7</v>
      </c>
      <c r="K23" s="58">
        <f>I23-J23</f>
        <v>94.3</v>
      </c>
      <c r="L23" s="89">
        <f t="shared" si="3"/>
        <v>300</v>
      </c>
      <c r="M23" s="28" t="s">
        <v>12</v>
      </c>
    </row>
    <row r="24" spans="1:22" ht="24" customHeight="1" x14ac:dyDescent="0.3">
      <c r="A24" s="149"/>
      <c r="B24" s="143"/>
      <c r="C24" s="58">
        <v>2355</v>
      </c>
      <c r="D24" s="58">
        <v>2000</v>
      </c>
      <c r="E24" s="58">
        <f>C24-D24</f>
        <v>355</v>
      </c>
      <c r="F24" s="58">
        <v>2355</v>
      </c>
      <c r="G24" s="58">
        <v>2000</v>
      </c>
      <c r="H24" s="58">
        <f>F24-G24</f>
        <v>355</v>
      </c>
      <c r="I24" s="58">
        <v>2355</v>
      </c>
      <c r="J24" s="58">
        <v>2000</v>
      </c>
      <c r="K24" s="58">
        <f>I24-J24</f>
        <v>355</v>
      </c>
      <c r="L24" s="89">
        <f t="shared" si="3"/>
        <v>7065</v>
      </c>
      <c r="M24" s="28" t="s">
        <v>8</v>
      </c>
    </row>
    <row r="25" spans="1:22" ht="49.2" x14ac:dyDescent="0.3">
      <c r="A25" s="147"/>
      <c r="B25" s="148"/>
      <c r="C25" s="58">
        <v>0</v>
      </c>
      <c r="D25" s="58"/>
      <c r="E25" s="58"/>
      <c r="F25" s="58">
        <v>0</v>
      </c>
      <c r="G25" s="58"/>
      <c r="H25" s="58"/>
      <c r="I25" s="58">
        <v>0</v>
      </c>
      <c r="J25" s="58"/>
      <c r="K25" s="58"/>
      <c r="L25" s="89">
        <f t="shared" si="3"/>
        <v>0</v>
      </c>
      <c r="M25" s="28" t="s">
        <v>9</v>
      </c>
    </row>
    <row r="26" spans="1:22" ht="66.75" customHeight="1" x14ac:dyDescent="0.3">
      <c r="A26" s="128" t="s">
        <v>15</v>
      </c>
      <c r="B26" s="130" t="s">
        <v>73</v>
      </c>
      <c r="C26" s="58">
        <v>100</v>
      </c>
      <c r="D26" s="58">
        <v>7.7</v>
      </c>
      <c r="E26" s="58">
        <f t="shared" ref="E26:E35" si="4">C26-D26</f>
        <v>92.3</v>
      </c>
      <c r="F26" s="58">
        <v>100</v>
      </c>
      <c r="G26" s="58">
        <v>7.7</v>
      </c>
      <c r="H26" s="58">
        <f>F26-G26</f>
        <v>92.3</v>
      </c>
      <c r="I26" s="58">
        <v>100</v>
      </c>
      <c r="J26" s="58">
        <v>7.7</v>
      </c>
      <c r="K26" s="58">
        <f>I26-J26</f>
        <v>92.3</v>
      </c>
      <c r="L26" s="89">
        <f t="shared" si="3"/>
        <v>300</v>
      </c>
      <c r="M26" s="28" t="s">
        <v>12</v>
      </c>
    </row>
    <row r="27" spans="1:22" ht="66.75" customHeight="1" x14ac:dyDescent="0.3">
      <c r="A27" s="129"/>
      <c r="B27" s="131"/>
      <c r="C27" s="58">
        <v>2584.5</v>
      </c>
      <c r="D27" s="58">
        <v>2504.9</v>
      </c>
      <c r="E27" s="58">
        <f>C27-D27</f>
        <v>79.599999999999909</v>
      </c>
      <c r="F27" s="58">
        <v>2584.5</v>
      </c>
      <c r="G27" s="58">
        <v>2504.9</v>
      </c>
      <c r="H27" s="58">
        <f>F27-G27</f>
        <v>79.599999999999909</v>
      </c>
      <c r="I27" s="58">
        <v>2584.5</v>
      </c>
      <c r="J27" s="58">
        <v>2504.9</v>
      </c>
      <c r="K27" s="58">
        <f>I27-J27</f>
        <v>79.599999999999909</v>
      </c>
      <c r="L27" s="89">
        <f t="shared" si="3"/>
        <v>7753.5</v>
      </c>
      <c r="M27" s="28" t="s">
        <v>8</v>
      </c>
    </row>
    <row r="28" spans="1:22" ht="69" customHeight="1" x14ac:dyDescent="0.3">
      <c r="A28" s="128" t="s">
        <v>16</v>
      </c>
      <c r="B28" s="150" t="s">
        <v>39</v>
      </c>
      <c r="C28" s="58">
        <v>1796</v>
      </c>
      <c r="D28" s="58">
        <v>1143.7</v>
      </c>
      <c r="E28" s="58">
        <f t="shared" si="4"/>
        <v>652.29999999999995</v>
      </c>
      <c r="F28" s="58">
        <v>0</v>
      </c>
      <c r="G28" s="58">
        <v>3020.3</v>
      </c>
      <c r="H28" s="58">
        <f>F28-G28</f>
        <v>-3020.3</v>
      </c>
      <c r="I28" s="58">
        <v>0</v>
      </c>
      <c r="J28" s="58">
        <v>3020.3</v>
      </c>
      <c r="K28" s="58">
        <f>I28-J28</f>
        <v>-3020.3</v>
      </c>
      <c r="L28" s="89">
        <f t="shared" si="3"/>
        <v>1796</v>
      </c>
      <c r="M28" s="28" t="s">
        <v>12</v>
      </c>
    </row>
    <row r="29" spans="1:22" ht="69" customHeight="1" x14ac:dyDescent="0.3">
      <c r="A29" s="129"/>
      <c r="B29" s="151"/>
      <c r="C29" s="58">
        <v>129685.9</v>
      </c>
      <c r="D29" s="58">
        <v>35586.6</v>
      </c>
      <c r="E29" s="58">
        <f t="shared" si="4"/>
        <v>94099.299999999988</v>
      </c>
      <c r="F29" s="58">
        <v>0</v>
      </c>
      <c r="G29" s="58"/>
      <c r="H29" s="58"/>
      <c r="I29" s="58">
        <v>0</v>
      </c>
      <c r="J29" s="58"/>
      <c r="K29" s="58"/>
      <c r="L29" s="89">
        <f t="shared" si="3"/>
        <v>129685.9</v>
      </c>
      <c r="M29" s="28" t="s">
        <v>8</v>
      </c>
    </row>
    <row r="30" spans="1:22" ht="67.5" customHeight="1" x14ac:dyDescent="0.3">
      <c r="A30" s="128" t="s">
        <v>17</v>
      </c>
      <c r="B30" s="150" t="s">
        <v>79</v>
      </c>
      <c r="C30" s="58">
        <v>234.8</v>
      </c>
      <c r="D30" s="58">
        <v>68.7</v>
      </c>
      <c r="E30" s="58">
        <f>C30-D30</f>
        <v>166.10000000000002</v>
      </c>
      <c r="F30" s="58">
        <v>234.8</v>
      </c>
      <c r="G30" s="58">
        <v>68.7</v>
      </c>
      <c r="H30" s="58">
        <f t="shared" ref="H30:H41" si="5">F30-G30</f>
        <v>166.10000000000002</v>
      </c>
      <c r="I30" s="58">
        <v>234.8</v>
      </c>
      <c r="J30" s="58">
        <v>68.7</v>
      </c>
      <c r="K30" s="58">
        <f t="shared" ref="K30:K41" si="6">I30-J30</f>
        <v>166.10000000000002</v>
      </c>
      <c r="L30" s="89">
        <f t="shared" si="3"/>
        <v>704.40000000000009</v>
      </c>
      <c r="M30" s="28" t="s">
        <v>12</v>
      </c>
    </row>
    <row r="31" spans="1:22" ht="67.5" customHeight="1" x14ac:dyDescent="0.3">
      <c r="A31" s="147"/>
      <c r="B31" s="152"/>
      <c r="C31" s="58">
        <v>1584.9</v>
      </c>
      <c r="D31" s="58">
        <v>704.5</v>
      </c>
      <c r="E31" s="58">
        <f>C31-D31</f>
        <v>880.40000000000009</v>
      </c>
      <c r="F31" s="58">
        <v>1584.9</v>
      </c>
      <c r="G31" s="58">
        <v>704.5</v>
      </c>
      <c r="H31" s="58">
        <f t="shared" si="5"/>
        <v>880.40000000000009</v>
      </c>
      <c r="I31" s="58">
        <v>1584.9</v>
      </c>
      <c r="J31" s="58">
        <v>704.5</v>
      </c>
      <c r="K31" s="58">
        <f t="shared" si="6"/>
        <v>880.40000000000009</v>
      </c>
      <c r="L31" s="89">
        <f t="shared" si="3"/>
        <v>4754.7000000000007</v>
      </c>
      <c r="M31" s="28" t="s">
        <v>8</v>
      </c>
    </row>
    <row r="32" spans="1:22" ht="55.5" customHeight="1" x14ac:dyDescent="0.3">
      <c r="A32" s="128" t="s">
        <v>18</v>
      </c>
      <c r="B32" s="130" t="s">
        <v>80</v>
      </c>
      <c r="C32" s="58">
        <v>293.5</v>
      </c>
      <c r="D32" s="58">
        <v>85.9</v>
      </c>
      <c r="E32" s="58">
        <f t="shared" si="4"/>
        <v>207.6</v>
      </c>
      <c r="F32" s="58">
        <v>293.5</v>
      </c>
      <c r="G32" s="58">
        <v>85.9</v>
      </c>
      <c r="H32" s="58">
        <f t="shared" si="5"/>
        <v>207.6</v>
      </c>
      <c r="I32" s="58">
        <v>293.5</v>
      </c>
      <c r="J32" s="58">
        <v>85.9</v>
      </c>
      <c r="K32" s="58">
        <f t="shared" si="6"/>
        <v>207.6</v>
      </c>
      <c r="L32" s="89">
        <f t="shared" si="3"/>
        <v>880.5</v>
      </c>
      <c r="M32" s="28" t="s">
        <v>12</v>
      </c>
    </row>
    <row r="33" spans="1:15" ht="63" customHeight="1" x14ac:dyDescent="0.3">
      <c r="A33" s="129"/>
      <c r="B33" s="148"/>
      <c r="C33" s="58">
        <v>880.5</v>
      </c>
      <c r="D33" s="58">
        <v>880.4</v>
      </c>
      <c r="E33" s="58">
        <f t="shared" si="4"/>
        <v>0.10000000000002274</v>
      </c>
      <c r="F33" s="58">
        <v>880.5</v>
      </c>
      <c r="G33" s="58">
        <v>880.4</v>
      </c>
      <c r="H33" s="58">
        <f t="shared" si="5"/>
        <v>0.10000000000002274</v>
      </c>
      <c r="I33" s="58">
        <v>880.5</v>
      </c>
      <c r="J33" s="58">
        <v>880.4</v>
      </c>
      <c r="K33" s="58">
        <f t="shared" si="6"/>
        <v>0.10000000000002274</v>
      </c>
      <c r="L33" s="89">
        <f t="shared" si="3"/>
        <v>2641.5</v>
      </c>
      <c r="M33" s="28" t="s">
        <v>8</v>
      </c>
    </row>
    <row r="34" spans="1:15" ht="73.8" x14ac:dyDescent="0.3">
      <c r="A34" s="45" t="s">
        <v>19</v>
      </c>
      <c r="B34" s="25" t="s">
        <v>45</v>
      </c>
      <c r="C34" s="58">
        <v>2056.1</v>
      </c>
      <c r="D34" s="58">
        <v>1456</v>
      </c>
      <c r="E34" s="58">
        <f t="shared" si="4"/>
        <v>600.09999999999991</v>
      </c>
      <c r="F34" s="58">
        <v>2056.1</v>
      </c>
      <c r="G34" s="58">
        <v>1456</v>
      </c>
      <c r="H34" s="58">
        <f t="shared" si="5"/>
        <v>600.09999999999991</v>
      </c>
      <c r="I34" s="58">
        <v>2056.1</v>
      </c>
      <c r="J34" s="58">
        <v>1456</v>
      </c>
      <c r="K34" s="58">
        <f t="shared" si="6"/>
        <v>600.09999999999991</v>
      </c>
      <c r="L34" s="89">
        <f t="shared" si="3"/>
        <v>6168.2999999999993</v>
      </c>
      <c r="M34" s="28" t="s">
        <v>12</v>
      </c>
    </row>
    <row r="35" spans="1:15" ht="73.8" x14ac:dyDescent="0.3">
      <c r="A35" s="45" t="s">
        <v>27</v>
      </c>
      <c r="B35" s="25" t="s">
        <v>41</v>
      </c>
      <c r="C35" s="58">
        <v>7546</v>
      </c>
      <c r="D35" s="58">
        <v>6999.2</v>
      </c>
      <c r="E35" s="58">
        <f t="shared" si="4"/>
        <v>546.80000000000018</v>
      </c>
      <c r="F35" s="58">
        <v>8452.5</v>
      </c>
      <c r="G35" s="58">
        <v>6999.2</v>
      </c>
      <c r="H35" s="58">
        <f t="shared" si="5"/>
        <v>1453.3000000000002</v>
      </c>
      <c r="I35" s="58">
        <v>8452.5</v>
      </c>
      <c r="J35" s="58">
        <v>6999.2</v>
      </c>
      <c r="K35" s="58">
        <f t="shared" si="6"/>
        <v>1453.3000000000002</v>
      </c>
      <c r="L35" s="89">
        <f t="shared" si="3"/>
        <v>24451</v>
      </c>
      <c r="M35" s="28" t="s">
        <v>12</v>
      </c>
    </row>
    <row r="36" spans="1:15" ht="51" customHeight="1" x14ac:dyDescent="0.3">
      <c r="A36" s="45" t="s">
        <v>29</v>
      </c>
      <c r="B36" s="25" t="s">
        <v>44</v>
      </c>
      <c r="C36" s="58">
        <v>3000</v>
      </c>
      <c r="D36" s="58"/>
      <c r="E36" s="58"/>
      <c r="F36" s="58">
        <v>6000</v>
      </c>
      <c r="G36" s="58">
        <v>3000</v>
      </c>
      <c r="H36" s="58">
        <f t="shared" si="5"/>
        <v>3000</v>
      </c>
      <c r="I36" s="58">
        <v>6000</v>
      </c>
      <c r="J36" s="58">
        <v>3000</v>
      </c>
      <c r="K36" s="58">
        <f t="shared" si="6"/>
        <v>3000</v>
      </c>
      <c r="L36" s="89">
        <f t="shared" si="3"/>
        <v>15000</v>
      </c>
      <c r="M36" s="28" t="s">
        <v>12</v>
      </c>
    </row>
    <row r="37" spans="1:15" ht="91.5" customHeight="1" x14ac:dyDescent="0.3">
      <c r="A37" s="36" t="s">
        <v>30</v>
      </c>
      <c r="B37" s="38" t="s">
        <v>42</v>
      </c>
      <c r="C37" s="60">
        <v>0</v>
      </c>
      <c r="D37" s="60">
        <v>1226.5</v>
      </c>
      <c r="E37" s="60">
        <f t="shared" ref="E37:E45" si="7">C37-D37</f>
        <v>-1226.5</v>
      </c>
      <c r="F37" s="58">
        <v>0</v>
      </c>
      <c r="G37" s="58">
        <v>1226.5</v>
      </c>
      <c r="H37" s="58">
        <f t="shared" si="5"/>
        <v>-1226.5</v>
      </c>
      <c r="I37" s="58">
        <v>0</v>
      </c>
      <c r="J37" s="58">
        <v>1226.5</v>
      </c>
      <c r="K37" s="58">
        <f t="shared" si="6"/>
        <v>-1226.5</v>
      </c>
      <c r="L37" s="89">
        <f t="shared" si="3"/>
        <v>0</v>
      </c>
      <c r="M37" s="28" t="s">
        <v>12</v>
      </c>
    </row>
    <row r="38" spans="1:15" ht="178.5" customHeight="1" x14ac:dyDescent="0.3">
      <c r="A38" s="45" t="s">
        <v>33</v>
      </c>
      <c r="B38" s="25" t="s">
        <v>69</v>
      </c>
      <c r="C38" s="58">
        <v>70</v>
      </c>
      <c r="D38" s="58">
        <v>0</v>
      </c>
      <c r="E38" s="58">
        <f t="shared" si="7"/>
        <v>70</v>
      </c>
      <c r="F38" s="58">
        <v>70</v>
      </c>
      <c r="G38" s="58">
        <v>0</v>
      </c>
      <c r="H38" s="58">
        <f t="shared" si="5"/>
        <v>70</v>
      </c>
      <c r="I38" s="58">
        <v>70</v>
      </c>
      <c r="J38" s="58">
        <v>0</v>
      </c>
      <c r="K38" s="58">
        <f t="shared" si="6"/>
        <v>70</v>
      </c>
      <c r="L38" s="89">
        <f t="shared" si="3"/>
        <v>210</v>
      </c>
      <c r="M38" s="28" t="s">
        <v>65</v>
      </c>
    </row>
    <row r="39" spans="1:15" ht="38.25" customHeight="1" x14ac:dyDescent="0.3">
      <c r="A39" s="128" t="s">
        <v>40</v>
      </c>
      <c r="B39" s="130" t="s">
        <v>67</v>
      </c>
      <c r="C39" s="58">
        <v>10</v>
      </c>
      <c r="D39" s="58">
        <v>0</v>
      </c>
      <c r="E39" s="58">
        <f t="shared" si="7"/>
        <v>10</v>
      </c>
      <c r="F39" s="58">
        <v>10</v>
      </c>
      <c r="G39" s="58">
        <v>0</v>
      </c>
      <c r="H39" s="58">
        <f t="shared" si="5"/>
        <v>10</v>
      </c>
      <c r="I39" s="58">
        <v>10</v>
      </c>
      <c r="J39" s="58">
        <v>0</v>
      </c>
      <c r="K39" s="58">
        <f t="shared" si="6"/>
        <v>10</v>
      </c>
      <c r="L39" s="89">
        <f t="shared" si="3"/>
        <v>30</v>
      </c>
      <c r="M39" s="28" t="s">
        <v>12</v>
      </c>
    </row>
    <row r="40" spans="1:15" ht="38.25" customHeight="1" x14ac:dyDescent="0.3">
      <c r="A40" s="155"/>
      <c r="B40" s="156"/>
      <c r="C40" s="58">
        <v>322.60000000000002</v>
      </c>
      <c r="D40" s="58">
        <v>0</v>
      </c>
      <c r="E40" s="58">
        <f t="shared" si="7"/>
        <v>322.60000000000002</v>
      </c>
      <c r="F40" s="58">
        <v>322.60000000000002</v>
      </c>
      <c r="G40" s="58">
        <v>0</v>
      </c>
      <c r="H40" s="58">
        <f t="shared" si="5"/>
        <v>322.60000000000002</v>
      </c>
      <c r="I40" s="58">
        <v>322.60000000000002</v>
      </c>
      <c r="J40" s="58">
        <v>0</v>
      </c>
      <c r="K40" s="58">
        <f t="shared" si="6"/>
        <v>322.60000000000002</v>
      </c>
      <c r="L40" s="89">
        <f t="shared" si="3"/>
        <v>967.80000000000007</v>
      </c>
      <c r="M40" s="28" t="s">
        <v>65</v>
      </c>
    </row>
    <row r="41" spans="1:15" ht="73.8" x14ac:dyDescent="0.3">
      <c r="A41" s="46" t="s">
        <v>33</v>
      </c>
      <c r="B41" s="25" t="s">
        <v>43</v>
      </c>
      <c r="C41" s="58">
        <v>3371.6</v>
      </c>
      <c r="D41" s="58">
        <v>3411.6</v>
      </c>
      <c r="E41" s="58">
        <f t="shared" si="7"/>
        <v>-40</v>
      </c>
      <c r="F41" s="58">
        <v>3371.6</v>
      </c>
      <c r="G41" s="58">
        <v>3411.6</v>
      </c>
      <c r="H41" s="58">
        <f t="shared" si="5"/>
        <v>-40</v>
      </c>
      <c r="I41" s="58">
        <v>3371.6</v>
      </c>
      <c r="J41" s="58">
        <v>3411.6</v>
      </c>
      <c r="K41" s="58">
        <f t="shared" si="6"/>
        <v>-40</v>
      </c>
      <c r="L41" s="89">
        <f t="shared" si="3"/>
        <v>10114.799999999999</v>
      </c>
      <c r="M41" s="28" t="s">
        <v>12</v>
      </c>
    </row>
    <row r="42" spans="1:15" ht="24.6" x14ac:dyDescent="0.3">
      <c r="A42" s="157">
        <v>2</v>
      </c>
      <c r="B42" s="130" t="s">
        <v>32</v>
      </c>
      <c r="C42" s="58">
        <f t="shared" ref="C42:D44" si="8">C46+C50</f>
        <v>560</v>
      </c>
      <c r="D42" s="58">
        <f t="shared" si="8"/>
        <v>10.8</v>
      </c>
      <c r="E42" s="58">
        <f t="shared" si="7"/>
        <v>549.20000000000005</v>
      </c>
      <c r="F42" s="58">
        <f t="shared" ref="F42:G44" si="9">F46+F50</f>
        <v>562</v>
      </c>
      <c r="G42" s="58">
        <f t="shared" si="9"/>
        <v>12.2</v>
      </c>
      <c r="H42" s="58">
        <f>F42-G42</f>
        <v>549.79999999999995</v>
      </c>
      <c r="I42" s="58">
        <f t="shared" ref="I42:J44" si="10">I46+I50</f>
        <v>0</v>
      </c>
      <c r="J42" s="58">
        <f t="shared" si="10"/>
        <v>12.2</v>
      </c>
      <c r="K42" s="58">
        <f>I42-J42</f>
        <v>-12.2</v>
      </c>
      <c r="L42" s="89">
        <f t="shared" si="3"/>
        <v>1122</v>
      </c>
      <c r="M42" s="26" t="s">
        <v>12</v>
      </c>
      <c r="O42" s="3"/>
    </row>
    <row r="43" spans="1:15" ht="24.6" x14ac:dyDescent="0.3">
      <c r="A43" s="158"/>
      <c r="B43" s="154"/>
      <c r="C43" s="58">
        <f t="shared" si="8"/>
        <v>7708.8</v>
      </c>
      <c r="D43" s="58">
        <f t="shared" si="8"/>
        <v>698.5</v>
      </c>
      <c r="E43" s="58">
        <f t="shared" si="7"/>
        <v>7010.3</v>
      </c>
      <c r="F43" s="58">
        <f t="shared" si="9"/>
        <v>8035.7</v>
      </c>
      <c r="G43" s="58">
        <f t="shared" si="9"/>
        <v>811.6</v>
      </c>
      <c r="H43" s="58">
        <f t="shared" ref="H43:H45" si="11">F43-G43</f>
        <v>7224.0999999999995</v>
      </c>
      <c r="I43" s="58">
        <f t="shared" si="10"/>
        <v>0</v>
      </c>
      <c r="J43" s="58">
        <f t="shared" si="10"/>
        <v>811.6</v>
      </c>
      <c r="K43" s="58">
        <f t="shared" ref="K43:K45" si="12">I43-J43</f>
        <v>-811.6</v>
      </c>
      <c r="L43" s="89">
        <f t="shared" si="3"/>
        <v>15744.5</v>
      </c>
      <c r="M43" s="26" t="s">
        <v>8</v>
      </c>
      <c r="O43" s="3"/>
    </row>
    <row r="44" spans="1:15" ht="49.2" x14ac:dyDescent="0.3">
      <c r="A44" s="158"/>
      <c r="B44" s="131"/>
      <c r="C44" s="58">
        <f t="shared" si="8"/>
        <v>0</v>
      </c>
      <c r="D44" s="58">
        <f t="shared" si="8"/>
        <v>2627.5</v>
      </c>
      <c r="E44" s="58">
        <f t="shared" si="7"/>
        <v>-2627.5</v>
      </c>
      <c r="F44" s="58">
        <f t="shared" si="9"/>
        <v>0</v>
      </c>
      <c r="G44" s="58">
        <f t="shared" si="9"/>
        <v>3053.1</v>
      </c>
      <c r="H44" s="58">
        <f t="shared" si="11"/>
        <v>-3053.1</v>
      </c>
      <c r="I44" s="58">
        <f t="shared" si="10"/>
        <v>0</v>
      </c>
      <c r="J44" s="58">
        <f t="shared" si="10"/>
        <v>3053.1</v>
      </c>
      <c r="K44" s="58">
        <f t="shared" si="12"/>
        <v>-3053.1</v>
      </c>
      <c r="L44" s="89">
        <f t="shared" si="3"/>
        <v>0</v>
      </c>
      <c r="M44" s="26" t="s">
        <v>9</v>
      </c>
      <c r="O44" s="3"/>
    </row>
    <row r="45" spans="1:15" s="2" customFormat="1" ht="205.5" customHeight="1" x14ac:dyDescent="0.3">
      <c r="A45" s="47"/>
      <c r="B45" s="37" t="s">
        <v>38</v>
      </c>
      <c r="C45" s="58">
        <f>C42+C43+C44</f>
        <v>8268.7999999999993</v>
      </c>
      <c r="D45" s="58">
        <f>D42+D43+D44</f>
        <v>3336.8</v>
      </c>
      <c r="E45" s="58">
        <f t="shared" si="7"/>
        <v>4931.9999999999991</v>
      </c>
      <c r="F45" s="58">
        <f t="shared" ref="F45:G45" si="13">F42+F43+F44</f>
        <v>8597.7000000000007</v>
      </c>
      <c r="G45" s="58">
        <f t="shared" si="13"/>
        <v>3876.9</v>
      </c>
      <c r="H45" s="58">
        <f t="shared" si="11"/>
        <v>4720.8000000000011</v>
      </c>
      <c r="I45" s="58">
        <f t="shared" ref="I45:J45" si="14">I42+I43+I44</f>
        <v>0</v>
      </c>
      <c r="J45" s="58">
        <f t="shared" si="14"/>
        <v>3876.9</v>
      </c>
      <c r="K45" s="58">
        <f t="shared" si="12"/>
        <v>-3876.9</v>
      </c>
      <c r="L45" s="89">
        <f t="shared" si="3"/>
        <v>16866.5</v>
      </c>
      <c r="M45" s="26"/>
      <c r="O45" s="10"/>
    </row>
    <row r="46" spans="1:15" ht="72.75" customHeight="1" x14ac:dyDescent="0.3">
      <c r="A46" s="128" t="s">
        <v>49</v>
      </c>
      <c r="B46" s="160" t="s">
        <v>62</v>
      </c>
      <c r="C46" s="58">
        <v>500</v>
      </c>
      <c r="D46" s="58">
        <v>10.8</v>
      </c>
      <c r="E46" s="58">
        <f>C46-D46</f>
        <v>489.2</v>
      </c>
      <c r="F46" s="58">
        <v>500</v>
      </c>
      <c r="G46" s="58">
        <v>12.2</v>
      </c>
      <c r="H46" s="58">
        <f>F46-G46</f>
        <v>487.8</v>
      </c>
      <c r="I46" s="58">
        <v>0</v>
      </c>
      <c r="J46" s="58">
        <v>12.2</v>
      </c>
      <c r="K46" s="58">
        <f>I46-J46</f>
        <v>-12.2</v>
      </c>
      <c r="L46" s="89">
        <f>C46+F46+I46</f>
        <v>1000</v>
      </c>
      <c r="M46" s="26" t="s">
        <v>12</v>
      </c>
    </row>
    <row r="47" spans="1:15" ht="39" customHeight="1" x14ac:dyDescent="0.3">
      <c r="A47" s="153"/>
      <c r="B47" s="161"/>
      <c r="C47" s="58">
        <v>4164.8</v>
      </c>
      <c r="D47" s="58">
        <v>698.5</v>
      </c>
      <c r="E47" s="58">
        <f t="shared" ref="E47:E48" si="15">C47-D47</f>
        <v>3466.3</v>
      </c>
      <c r="F47" s="58">
        <v>4355.5</v>
      </c>
      <c r="G47" s="58">
        <v>811.6</v>
      </c>
      <c r="H47" s="58">
        <f t="shared" ref="H47:H48" si="16">F47-G47</f>
        <v>3543.9</v>
      </c>
      <c r="I47" s="58">
        <v>0</v>
      </c>
      <c r="J47" s="58">
        <v>811.6</v>
      </c>
      <c r="K47" s="58">
        <f t="shared" ref="K47:K48" si="17">I47-J47</f>
        <v>-811.6</v>
      </c>
      <c r="L47" s="89">
        <f>C47+F47+I47</f>
        <v>8520.2999999999993</v>
      </c>
      <c r="M47" s="28" t="s">
        <v>8</v>
      </c>
    </row>
    <row r="48" spans="1:15" ht="39" customHeight="1" x14ac:dyDescent="0.3">
      <c r="A48" s="129"/>
      <c r="B48" s="162"/>
      <c r="C48" s="58">
        <v>0</v>
      </c>
      <c r="D48" s="58">
        <v>2627.5</v>
      </c>
      <c r="E48" s="58">
        <f t="shared" si="15"/>
        <v>-2627.5</v>
      </c>
      <c r="F48" s="58">
        <v>0</v>
      </c>
      <c r="G48" s="58">
        <v>3053.1</v>
      </c>
      <c r="H48" s="58">
        <f t="shared" si="16"/>
        <v>-3053.1</v>
      </c>
      <c r="I48" s="58">
        <v>0</v>
      </c>
      <c r="J48" s="58">
        <v>3053.1</v>
      </c>
      <c r="K48" s="58">
        <f t="shared" si="17"/>
        <v>-3053.1</v>
      </c>
      <c r="L48" s="89">
        <f>C48+F48+I48</f>
        <v>0</v>
      </c>
      <c r="M48" s="28" t="s">
        <v>9</v>
      </c>
    </row>
    <row r="49" spans="1:16" ht="92.25" customHeight="1" x14ac:dyDescent="0.3">
      <c r="A49" s="55"/>
      <c r="B49" s="37" t="s">
        <v>63</v>
      </c>
      <c r="C49" s="58">
        <f>C46+C47+C48</f>
        <v>4664.8</v>
      </c>
      <c r="D49" s="58">
        <f t="shared" ref="D49:K49" si="18">D46+D47+D48</f>
        <v>3336.8</v>
      </c>
      <c r="E49" s="58">
        <f t="shared" si="18"/>
        <v>1328</v>
      </c>
      <c r="F49" s="58">
        <f t="shared" si="18"/>
        <v>4855.5</v>
      </c>
      <c r="G49" s="58">
        <f t="shared" si="18"/>
        <v>3876.9</v>
      </c>
      <c r="H49" s="58">
        <f t="shared" si="18"/>
        <v>978.60000000000036</v>
      </c>
      <c r="I49" s="58">
        <f t="shared" si="18"/>
        <v>0</v>
      </c>
      <c r="J49" s="58">
        <f t="shared" si="18"/>
        <v>3876.9</v>
      </c>
      <c r="K49" s="58">
        <f t="shared" si="18"/>
        <v>-3876.9</v>
      </c>
      <c r="L49" s="89"/>
      <c r="M49" s="28"/>
    </row>
    <row r="50" spans="1:16" ht="87.75" customHeight="1" x14ac:dyDescent="0.3">
      <c r="A50" s="128" t="s">
        <v>64</v>
      </c>
      <c r="B50" s="168" t="s">
        <v>66</v>
      </c>
      <c r="C50" s="58">
        <v>60</v>
      </c>
      <c r="D50" s="58">
        <v>0</v>
      </c>
      <c r="E50" s="58">
        <f>C50-D50</f>
        <v>60</v>
      </c>
      <c r="F50" s="58">
        <v>62</v>
      </c>
      <c r="G50" s="58">
        <v>0</v>
      </c>
      <c r="H50" s="58">
        <f>F50-G50</f>
        <v>62</v>
      </c>
      <c r="I50" s="58">
        <v>0</v>
      </c>
      <c r="J50" s="58">
        <v>0</v>
      </c>
      <c r="K50" s="58">
        <f>I50-J50</f>
        <v>0</v>
      </c>
      <c r="L50" s="89">
        <f>C50+F50+I50</f>
        <v>122</v>
      </c>
      <c r="M50" s="28" t="s">
        <v>12</v>
      </c>
    </row>
    <row r="51" spans="1:16" ht="41.25" customHeight="1" x14ac:dyDescent="0.3">
      <c r="A51" s="153"/>
      <c r="B51" s="169"/>
      <c r="C51" s="58">
        <v>3544</v>
      </c>
      <c r="D51" s="58">
        <v>0</v>
      </c>
      <c r="E51" s="58">
        <f>C51-D51</f>
        <v>3544</v>
      </c>
      <c r="F51" s="58">
        <v>3680.2</v>
      </c>
      <c r="G51" s="58">
        <v>0</v>
      </c>
      <c r="H51" s="58">
        <f>F51-G51</f>
        <v>3680.2</v>
      </c>
      <c r="I51" s="58">
        <v>0</v>
      </c>
      <c r="J51" s="58">
        <v>0</v>
      </c>
      <c r="K51" s="58">
        <f t="shared" ref="K51:K52" si="19">I51-J51</f>
        <v>0</v>
      </c>
      <c r="L51" s="89">
        <f>C51+F51+I51</f>
        <v>7224.2</v>
      </c>
      <c r="M51" s="28" t="s">
        <v>8</v>
      </c>
    </row>
    <row r="52" spans="1:16" ht="37.5" customHeight="1" x14ac:dyDescent="0.3">
      <c r="A52" s="129"/>
      <c r="B52" s="170"/>
      <c r="C52" s="58">
        <v>0</v>
      </c>
      <c r="D52" s="58"/>
      <c r="E52" s="58"/>
      <c r="F52" s="58">
        <v>0</v>
      </c>
      <c r="G52" s="58"/>
      <c r="H52" s="58"/>
      <c r="I52" s="58">
        <v>0</v>
      </c>
      <c r="J52" s="58">
        <v>0</v>
      </c>
      <c r="K52" s="58">
        <f t="shared" si="19"/>
        <v>0</v>
      </c>
      <c r="L52" s="89">
        <f>C52+F52+I52</f>
        <v>0</v>
      </c>
      <c r="M52" s="28" t="s">
        <v>9</v>
      </c>
    </row>
    <row r="53" spans="1:16" ht="237" customHeight="1" x14ac:dyDescent="0.3">
      <c r="A53" s="55"/>
      <c r="B53" s="64" t="s">
        <v>72</v>
      </c>
      <c r="C53" s="62">
        <f>C50+C51+C52</f>
        <v>3604</v>
      </c>
      <c r="D53" s="62">
        <f t="shared" ref="D53:K53" si="20">D50+D51+D52</f>
        <v>0</v>
      </c>
      <c r="E53" s="62">
        <f t="shared" si="20"/>
        <v>3604</v>
      </c>
      <c r="F53" s="62">
        <f t="shared" si="20"/>
        <v>3742.2</v>
      </c>
      <c r="G53" s="62">
        <f t="shared" si="20"/>
        <v>0</v>
      </c>
      <c r="H53" s="62">
        <f t="shared" si="20"/>
        <v>3742.2</v>
      </c>
      <c r="I53" s="62">
        <f t="shared" si="20"/>
        <v>0</v>
      </c>
      <c r="J53" s="62">
        <f t="shared" si="20"/>
        <v>0</v>
      </c>
      <c r="K53" s="62">
        <f t="shared" si="20"/>
        <v>0</v>
      </c>
      <c r="L53" s="89"/>
      <c r="M53" s="28"/>
    </row>
    <row r="54" spans="1:16" ht="90.75" customHeight="1" x14ac:dyDescent="0.3">
      <c r="A54" s="139">
        <v>3</v>
      </c>
      <c r="B54" s="142" t="s">
        <v>54</v>
      </c>
      <c r="C54" s="62">
        <v>6849.6</v>
      </c>
      <c r="D54" s="62">
        <v>5613.4</v>
      </c>
      <c r="E54" s="62">
        <f>C54-D54</f>
        <v>1236.2000000000007</v>
      </c>
      <c r="F54" s="62">
        <v>6849.6</v>
      </c>
      <c r="G54" s="62">
        <v>5613.4</v>
      </c>
      <c r="H54" s="62">
        <f>F54-G54</f>
        <v>1236.2000000000007</v>
      </c>
      <c r="I54" s="62">
        <v>6849.6</v>
      </c>
      <c r="J54" s="62">
        <v>5613.4</v>
      </c>
      <c r="K54" s="62">
        <f>I54-J54</f>
        <v>1236.2000000000007</v>
      </c>
      <c r="L54" s="89">
        <f>C54+F54+I54</f>
        <v>20548.800000000003</v>
      </c>
      <c r="M54" s="28" t="s">
        <v>12</v>
      </c>
    </row>
    <row r="55" spans="1:16" ht="51.75" customHeight="1" x14ac:dyDescent="0.3">
      <c r="A55" s="141"/>
      <c r="B55" s="144"/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f>I55-J55</f>
        <v>0</v>
      </c>
      <c r="L55" s="89">
        <f>C55+F55+I55</f>
        <v>0</v>
      </c>
      <c r="M55" s="28" t="s">
        <v>8</v>
      </c>
    </row>
    <row r="56" spans="1:16" s="7" customFormat="1" ht="60.75" customHeight="1" x14ac:dyDescent="0.55000000000000004">
      <c r="A56" s="49"/>
      <c r="B56" s="66" t="s">
        <v>20</v>
      </c>
      <c r="C56" s="68">
        <f>C11+C54+C42</f>
        <v>26387.199999999997</v>
      </c>
      <c r="D56" s="68">
        <v>23498.799999999999</v>
      </c>
      <c r="E56" s="68">
        <f>C56-D56</f>
        <v>2888.3999999999978</v>
      </c>
      <c r="F56" s="68">
        <f>F11+F54+F42</f>
        <v>28499.699999999997</v>
      </c>
      <c r="G56" s="68">
        <v>25376.799999999999</v>
      </c>
      <c r="H56" s="68">
        <f>F56-G56</f>
        <v>3122.8999999999978</v>
      </c>
      <c r="I56" s="68">
        <f>I11+I54+I46</f>
        <v>27937.699999999997</v>
      </c>
      <c r="J56" s="83">
        <v>25376.799999999999</v>
      </c>
      <c r="K56" s="83">
        <f>I56-J56</f>
        <v>2560.8999999999978</v>
      </c>
      <c r="L56" s="76">
        <f>C56+F56+I56</f>
        <v>82824.599999999991</v>
      </c>
      <c r="M56" s="23"/>
      <c r="O56" s="11"/>
    </row>
    <row r="57" spans="1:16" s="7" customFormat="1" ht="45.75" customHeight="1" x14ac:dyDescent="0.55000000000000004">
      <c r="A57" s="49"/>
      <c r="B57" s="67" t="s">
        <v>21</v>
      </c>
      <c r="C57" s="68">
        <f>C43+C12</f>
        <v>147481.49999999997</v>
      </c>
      <c r="D57" s="68">
        <v>43783.7</v>
      </c>
      <c r="E57" s="68">
        <f t="shared" ref="E57:E59" si="21">C57-D57</f>
        <v>103697.79999999997</v>
      </c>
      <c r="F57" s="68">
        <f>F43+F12</f>
        <v>18122.5</v>
      </c>
      <c r="G57" s="68">
        <v>8310.2000000000007</v>
      </c>
      <c r="H57" s="68">
        <f t="shared" ref="H57:H59" si="22">F57-G57</f>
        <v>9812.2999999999993</v>
      </c>
      <c r="I57" s="68">
        <f>I43+I12</f>
        <v>10086.799999999999</v>
      </c>
      <c r="J57" s="83">
        <v>8310.2000000000007</v>
      </c>
      <c r="K57" s="83">
        <f t="shared" ref="K57:K59" si="23">I57-J57</f>
        <v>1776.5999999999985</v>
      </c>
      <c r="L57" s="76">
        <f>C57+F57+I57</f>
        <v>175690.79999999996</v>
      </c>
      <c r="M57" s="23"/>
      <c r="O57" s="11"/>
      <c r="P57" s="12"/>
    </row>
    <row r="58" spans="1:16" s="7" customFormat="1" ht="54.75" customHeight="1" x14ac:dyDescent="0.55000000000000004">
      <c r="A58" s="49"/>
      <c r="B58" s="67" t="s">
        <v>9</v>
      </c>
      <c r="C58" s="68">
        <f>C44</f>
        <v>0</v>
      </c>
      <c r="D58" s="68">
        <v>2627.5</v>
      </c>
      <c r="E58" s="68">
        <f t="shared" si="21"/>
        <v>-2627.5</v>
      </c>
      <c r="F58" s="68">
        <f>F44</f>
        <v>0</v>
      </c>
      <c r="G58" s="68">
        <v>3053.1</v>
      </c>
      <c r="H58" s="68">
        <f t="shared" si="22"/>
        <v>-3053.1</v>
      </c>
      <c r="I58" s="68">
        <f>I44</f>
        <v>0</v>
      </c>
      <c r="J58" s="83">
        <v>3053.1</v>
      </c>
      <c r="K58" s="83">
        <f t="shared" si="23"/>
        <v>-3053.1</v>
      </c>
      <c r="L58" s="76">
        <f>C58+F58+I58</f>
        <v>0</v>
      </c>
      <c r="M58" s="23"/>
      <c r="O58" s="11"/>
    </row>
    <row r="59" spans="1:16" s="7" customFormat="1" ht="49.5" customHeight="1" x14ac:dyDescent="0.55000000000000004">
      <c r="A59" s="49"/>
      <c r="B59" s="66" t="s">
        <v>22</v>
      </c>
      <c r="C59" s="68">
        <f>C14+C45+C54</f>
        <v>173868.69999999998</v>
      </c>
      <c r="D59" s="68">
        <v>69910</v>
      </c>
      <c r="E59" s="68">
        <f t="shared" si="21"/>
        <v>103958.69999999998</v>
      </c>
      <c r="F59" s="68">
        <f>F14+F45+F54</f>
        <v>46622.2</v>
      </c>
      <c r="G59" s="68">
        <v>36740.1</v>
      </c>
      <c r="H59" s="68">
        <f t="shared" si="22"/>
        <v>9882.0999999999985</v>
      </c>
      <c r="I59" s="68">
        <f>I14+I45+I54</f>
        <v>38024.5</v>
      </c>
      <c r="J59" s="68">
        <v>36740.1</v>
      </c>
      <c r="K59" s="83">
        <f t="shared" si="23"/>
        <v>1284.4000000000015</v>
      </c>
      <c r="L59" s="68">
        <f>L14+L45+L54</f>
        <v>258515.39999999997</v>
      </c>
      <c r="M59" s="33"/>
      <c r="O59" s="11"/>
    </row>
    <row r="60" spans="1:16" s="8" customFormat="1" ht="63" customHeight="1" x14ac:dyDescent="0.6">
      <c r="A60" s="171" t="s">
        <v>23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O60" s="13"/>
    </row>
    <row r="61" spans="1:16" s="4" customFormat="1" ht="49.5" customHeight="1" x14ac:dyDescent="0.4">
      <c r="A61" s="115" t="s">
        <v>59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7"/>
      <c r="O61" s="14"/>
    </row>
    <row r="62" spans="1:16" s="4" customFormat="1" ht="47.25" customHeight="1" x14ac:dyDescent="0.4">
      <c r="A62" s="118" t="s">
        <v>53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20"/>
    </row>
    <row r="63" spans="1:16" ht="115.5" customHeight="1" x14ac:dyDescent="0.3">
      <c r="A63" s="52">
        <v>4</v>
      </c>
      <c r="B63" s="53" t="s">
        <v>34</v>
      </c>
      <c r="C63" s="56">
        <f>C64+C65+C66+C67</f>
        <v>212047.2</v>
      </c>
      <c r="D63" s="84">
        <v>197450.2</v>
      </c>
      <c r="E63" s="84">
        <f>C63-D63</f>
        <v>14597</v>
      </c>
      <c r="F63" s="56">
        <f>F64+F65+F66</f>
        <v>216547.20000000001</v>
      </c>
      <c r="G63" s="56">
        <v>197450.2</v>
      </c>
      <c r="H63" s="56">
        <f>F63-G63</f>
        <v>19097</v>
      </c>
      <c r="I63" s="56">
        <f>I64+I65+I66</f>
        <v>216547.20000000001</v>
      </c>
      <c r="J63" s="56">
        <v>197450.2</v>
      </c>
      <c r="K63" s="56">
        <f>I63-J63</f>
        <v>19097</v>
      </c>
      <c r="L63" s="56">
        <f>L64+L65+L66</f>
        <v>632723.9</v>
      </c>
      <c r="M63" s="28" t="s">
        <v>12</v>
      </c>
    </row>
    <row r="64" spans="1:16" ht="79.5" customHeight="1" x14ac:dyDescent="0.3">
      <c r="A64" s="24" t="s">
        <v>57</v>
      </c>
      <c r="B64" s="44" t="s">
        <v>36</v>
      </c>
      <c r="C64" s="56">
        <f>207874.7-C67</f>
        <v>195457</v>
      </c>
      <c r="D64" s="84">
        <v>197405.2</v>
      </c>
      <c r="E64" s="84">
        <f>C64-D64</f>
        <v>-1948.2000000000116</v>
      </c>
      <c r="F64" s="56">
        <v>207874.7</v>
      </c>
      <c r="G64" s="56">
        <v>197450.2</v>
      </c>
      <c r="H64" s="56">
        <f t="shared" ref="H64:H66" si="24">F64-G64</f>
        <v>10424.5</v>
      </c>
      <c r="I64" s="56">
        <v>207874.7</v>
      </c>
      <c r="J64" s="56">
        <v>197450.2</v>
      </c>
      <c r="K64" s="56">
        <f t="shared" ref="K64:K66" si="25">I64-J64</f>
        <v>10424.5</v>
      </c>
      <c r="L64" s="57">
        <f>C64+F64+I64</f>
        <v>611206.40000000002</v>
      </c>
      <c r="M64" s="32" t="s">
        <v>12</v>
      </c>
    </row>
    <row r="65" spans="1:13" ht="53.25" customHeight="1" x14ac:dyDescent="0.3">
      <c r="A65" s="24" t="s">
        <v>58</v>
      </c>
      <c r="B65" s="25" t="s">
        <v>35</v>
      </c>
      <c r="C65" s="56">
        <v>4172.5</v>
      </c>
      <c r="D65" s="84">
        <v>0</v>
      </c>
      <c r="E65" s="84">
        <f>C65-D65</f>
        <v>4172.5</v>
      </c>
      <c r="F65" s="56">
        <v>4172.5</v>
      </c>
      <c r="G65" s="56">
        <v>0</v>
      </c>
      <c r="H65" s="56">
        <f t="shared" si="24"/>
        <v>4172.5</v>
      </c>
      <c r="I65" s="56">
        <v>4172.5</v>
      </c>
      <c r="J65" s="56">
        <v>0</v>
      </c>
      <c r="K65" s="56">
        <f t="shared" si="25"/>
        <v>4172.5</v>
      </c>
      <c r="L65" s="57">
        <f>C65+F65+I65</f>
        <v>12517.5</v>
      </c>
      <c r="M65" s="28" t="s">
        <v>12</v>
      </c>
    </row>
    <row r="66" spans="1:13" ht="137.25" customHeight="1" x14ac:dyDescent="0.3">
      <c r="A66" s="54" t="s">
        <v>60</v>
      </c>
      <c r="B66" s="27" t="s">
        <v>61</v>
      </c>
      <c r="C66" s="59">
        <v>0</v>
      </c>
      <c r="D66" s="85"/>
      <c r="E66" s="85"/>
      <c r="F66" s="59">
        <v>4500</v>
      </c>
      <c r="G66" s="59">
        <v>0</v>
      </c>
      <c r="H66" s="56">
        <f t="shared" si="24"/>
        <v>4500</v>
      </c>
      <c r="I66" s="59">
        <v>4500</v>
      </c>
      <c r="J66" s="59">
        <v>0</v>
      </c>
      <c r="K66" s="56">
        <f t="shared" si="25"/>
        <v>4500</v>
      </c>
      <c r="L66" s="63">
        <f>C66+F66+I66</f>
        <v>9000</v>
      </c>
      <c r="M66" s="28" t="s">
        <v>12</v>
      </c>
    </row>
    <row r="67" spans="1:13" ht="137.25" customHeight="1" x14ac:dyDescent="0.3">
      <c r="A67" s="54" t="s">
        <v>71</v>
      </c>
      <c r="B67" s="25" t="s">
        <v>70</v>
      </c>
      <c r="C67" s="92">
        <v>12417.7</v>
      </c>
      <c r="D67" s="92">
        <v>0</v>
      </c>
      <c r="E67" s="92">
        <f>C67-D67</f>
        <v>12417.7</v>
      </c>
      <c r="F67" s="92">
        <v>12417.7</v>
      </c>
      <c r="G67" s="92">
        <v>1226.5</v>
      </c>
      <c r="H67" s="92">
        <v>0</v>
      </c>
      <c r="I67" s="92">
        <v>2417.6999999999998</v>
      </c>
      <c r="J67" s="92">
        <v>0</v>
      </c>
      <c r="K67" s="92">
        <f>I67-J67</f>
        <v>2417.6999999999998</v>
      </c>
      <c r="L67" s="93">
        <f>C67+F67+I67</f>
        <v>27253.100000000002</v>
      </c>
      <c r="M67" s="28" t="s">
        <v>12</v>
      </c>
    </row>
    <row r="68" spans="1:13" s="6" customFormat="1" ht="30.6" x14ac:dyDescent="0.55000000000000004">
      <c r="A68" s="49"/>
      <c r="B68" s="69" t="s">
        <v>20</v>
      </c>
      <c r="C68" s="70">
        <f>C63</f>
        <v>212047.2</v>
      </c>
      <c r="D68" s="70">
        <v>197450.2</v>
      </c>
      <c r="E68" s="70">
        <f>C68-D68</f>
        <v>14597</v>
      </c>
      <c r="F68" s="70">
        <f>F63</f>
        <v>216547.20000000001</v>
      </c>
      <c r="G68" s="70">
        <v>197450.2</v>
      </c>
      <c r="H68" s="70">
        <f>F68-G68</f>
        <v>19097</v>
      </c>
      <c r="I68" s="70">
        <f>I63</f>
        <v>216547.20000000001</v>
      </c>
      <c r="J68" s="86">
        <v>197450.2</v>
      </c>
      <c r="K68" s="86">
        <f>I68-J68</f>
        <v>19097</v>
      </c>
      <c r="L68" s="71">
        <f>C68+F68+I68</f>
        <v>645141.60000000009</v>
      </c>
      <c r="M68" s="23"/>
    </row>
    <row r="69" spans="1:13" s="6" customFormat="1" ht="30.6" x14ac:dyDescent="0.55000000000000004">
      <c r="A69" s="49"/>
      <c r="B69" s="69" t="s">
        <v>22</v>
      </c>
      <c r="C69" s="70">
        <f>C68</f>
        <v>212047.2</v>
      </c>
      <c r="D69" s="70">
        <v>197450.2</v>
      </c>
      <c r="E69" s="70">
        <f>C69-D69</f>
        <v>14597</v>
      </c>
      <c r="F69" s="70">
        <f t="shared" ref="F69:L69" si="26">F68</f>
        <v>216547.20000000001</v>
      </c>
      <c r="G69" s="70">
        <v>197450.2</v>
      </c>
      <c r="H69" s="70">
        <f>F69-G69</f>
        <v>19097</v>
      </c>
      <c r="I69" s="70">
        <f t="shared" si="26"/>
        <v>216547.20000000001</v>
      </c>
      <c r="J69" s="70">
        <v>197450.2</v>
      </c>
      <c r="K69" s="86">
        <f>I69-J69</f>
        <v>19097</v>
      </c>
      <c r="L69" s="70">
        <f t="shared" si="26"/>
        <v>645141.60000000009</v>
      </c>
      <c r="M69" s="23"/>
    </row>
    <row r="70" spans="1:13" s="43" customFormat="1" ht="41.25" customHeight="1" x14ac:dyDescent="0.5">
      <c r="A70" s="50"/>
      <c r="B70" s="72" t="s">
        <v>24</v>
      </c>
      <c r="C70" s="73">
        <f>C69+C59</f>
        <v>385915.9</v>
      </c>
      <c r="D70" s="73">
        <v>267360.2</v>
      </c>
      <c r="E70" s="73">
        <f>C70-D70</f>
        <v>118555.70000000001</v>
      </c>
      <c r="F70" s="73">
        <f>F69+F59</f>
        <v>263169.40000000002</v>
      </c>
      <c r="G70" s="73">
        <v>234190.3</v>
      </c>
      <c r="H70" s="73">
        <f>F70-G70</f>
        <v>28979.100000000035</v>
      </c>
      <c r="I70" s="73">
        <f>I69+I59</f>
        <v>254571.7</v>
      </c>
      <c r="J70" s="87">
        <v>234190.3</v>
      </c>
      <c r="K70" s="87">
        <f>I70-J70</f>
        <v>20381.400000000023</v>
      </c>
      <c r="L70" s="74">
        <f>C70+F70+I70</f>
        <v>903657</v>
      </c>
      <c r="M70" s="41"/>
    </row>
    <row r="71" spans="1:13" s="6" customFormat="1" ht="30.6" x14ac:dyDescent="0.5">
      <c r="A71" s="49"/>
      <c r="B71" s="69" t="s">
        <v>20</v>
      </c>
      <c r="C71" s="75">
        <f>C68+C56</f>
        <v>238434.40000000002</v>
      </c>
      <c r="D71" s="75">
        <v>220949</v>
      </c>
      <c r="E71" s="73">
        <f t="shared" ref="E71:E73" si="27">C71-D71</f>
        <v>17485.400000000023</v>
      </c>
      <c r="F71" s="75">
        <f>F68+F56</f>
        <v>245046.90000000002</v>
      </c>
      <c r="G71" s="75">
        <v>222827</v>
      </c>
      <c r="H71" s="73">
        <f t="shared" ref="H71:H73" si="28">F71-G71</f>
        <v>22219.900000000023</v>
      </c>
      <c r="I71" s="75">
        <f>I68+I56</f>
        <v>244484.90000000002</v>
      </c>
      <c r="J71" s="88">
        <v>222827</v>
      </c>
      <c r="K71" s="87">
        <f t="shared" ref="K71:K73" si="29">I71-J71</f>
        <v>21657.900000000023</v>
      </c>
      <c r="L71" s="71">
        <f>C71+F71+I71</f>
        <v>727966.20000000007</v>
      </c>
      <c r="M71" s="23"/>
    </row>
    <row r="72" spans="1:13" s="6" customFormat="1" ht="30.6" x14ac:dyDescent="0.5">
      <c r="A72" s="49"/>
      <c r="B72" s="69" t="s">
        <v>21</v>
      </c>
      <c r="C72" s="75">
        <f>C57</f>
        <v>147481.49999999997</v>
      </c>
      <c r="D72" s="75">
        <v>43783.7</v>
      </c>
      <c r="E72" s="73">
        <f t="shared" si="27"/>
        <v>103697.79999999997</v>
      </c>
      <c r="F72" s="75">
        <f t="shared" ref="F72:L72" si="30">F57</f>
        <v>18122.5</v>
      </c>
      <c r="G72" s="75">
        <v>8310.2000000000007</v>
      </c>
      <c r="H72" s="73">
        <f t="shared" si="28"/>
        <v>9812.2999999999993</v>
      </c>
      <c r="I72" s="75">
        <f t="shared" si="30"/>
        <v>10086.799999999999</v>
      </c>
      <c r="J72" s="75">
        <v>8310.2000000000007</v>
      </c>
      <c r="K72" s="87">
        <f t="shared" si="29"/>
        <v>1776.5999999999985</v>
      </c>
      <c r="L72" s="75">
        <f t="shared" si="30"/>
        <v>175690.79999999996</v>
      </c>
      <c r="M72" s="23"/>
    </row>
    <row r="73" spans="1:13" s="6" customFormat="1" ht="30.6" x14ac:dyDescent="0.5">
      <c r="A73" s="49"/>
      <c r="B73" s="69" t="s">
        <v>25</v>
      </c>
      <c r="C73" s="75">
        <f>C58</f>
        <v>0</v>
      </c>
      <c r="D73" s="75">
        <v>2627.5</v>
      </c>
      <c r="E73" s="73">
        <f t="shared" si="27"/>
        <v>-2627.5</v>
      </c>
      <c r="F73" s="75">
        <f>F58</f>
        <v>0</v>
      </c>
      <c r="G73" s="75">
        <v>3053.1</v>
      </c>
      <c r="H73" s="73">
        <f t="shared" si="28"/>
        <v>-3053.1</v>
      </c>
      <c r="I73" s="75">
        <f>I58</f>
        <v>0</v>
      </c>
      <c r="J73" s="88">
        <v>3053.1</v>
      </c>
      <c r="K73" s="87">
        <f t="shared" si="29"/>
        <v>-3053.1</v>
      </c>
      <c r="L73" s="71">
        <f>C73+F73+I73</f>
        <v>0</v>
      </c>
      <c r="M73" s="23"/>
    </row>
    <row r="74" spans="1:13" ht="33.6" x14ac:dyDescent="0.65">
      <c r="C74" s="94"/>
    </row>
    <row r="75" spans="1:13" x14ac:dyDescent="0.45">
      <c r="C75" s="95"/>
    </row>
  </sheetData>
  <mergeCells count="44">
    <mergeCell ref="A61:M61"/>
    <mergeCell ref="A62:M62"/>
    <mergeCell ref="A39:A40"/>
    <mergeCell ref="B39:B40"/>
    <mergeCell ref="A42:A44"/>
    <mergeCell ref="B42:B44"/>
    <mergeCell ref="A46:A48"/>
    <mergeCell ref="B46:B48"/>
    <mergeCell ref="A50:A52"/>
    <mergeCell ref="B50:B52"/>
    <mergeCell ref="A54:A55"/>
    <mergeCell ref="B54:B55"/>
    <mergeCell ref="A60:M60"/>
    <mergeCell ref="A28:A29"/>
    <mergeCell ref="B28:B29"/>
    <mergeCell ref="A30:A31"/>
    <mergeCell ref="B30:B31"/>
    <mergeCell ref="A32:A33"/>
    <mergeCell ref="B32:B33"/>
    <mergeCell ref="A26:A27"/>
    <mergeCell ref="B26:B27"/>
    <mergeCell ref="A8:M8"/>
    <mergeCell ref="A9:M9"/>
    <mergeCell ref="A10:M10"/>
    <mergeCell ref="A11:A13"/>
    <mergeCell ref="B11:B13"/>
    <mergeCell ref="A17:A18"/>
    <mergeCell ref="B17:B18"/>
    <mergeCell ref="A19:A20"/>
    <mergeCell ref="B19:B20"/>
    <mergeCell ref="A21:A22"/>
    <mergeCell ref="B21:B22"/>
    <mergeCell ref="A23:A25"/>
    <mergeCell ref="B23:B25"/>
    <mergeCell ref="L1:M1"/>
    <mergeCell ref="L2:M2"/>
    <mergeCell ref="I3:M3"/>
    <mergeCell ref="A4:M4"/>
    <mergeCell ref="A5:M5"/>
    <mergeCell ref="A6:A7"/>
    <mergeCell ref="B6:B7"/>
    <mergeCell ref="C6:I6"/>
    <mergeCell ref="L6:L7"/>
    <mergeCell ref="M6:M7"/>
  </mergeCells>
  <pageMargins left="0.19685039370078741" right="0.15748031496062992" top="0.39370078740157483" bottom="0.15748031496062992" header="0.11811023622047245" footer="0.15748031496062992"/>
  <pageSetup paperSize="9" scale="44" fitToHeight="0" orientation="landscape" r:id="rId1"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Пр.3 к № -П-АДМ от 30.03.23</vt:lpstr>
      <vt:lpstr>Пр.2 к № -П-АДМ от 30.03.23    </vt:lpstr>
      <vt:lpstr>Пр. 1 к № -П-АДМ от 30.03.23   </vt:lpstr>
      <vt:lpstr>Приложение к  пояснительной </vt:lpstr>
      <vt:lpstr>'Пр. 1 к № -П-АДМ от 30.03.23   '!Область_печати</vt:lpstr>
      <vt:lpstr>'Пр.2 к № -П-АДМ от 30.03.23    '!Область_печати</vt:lpstr>
      <vt:lpstr>'Пр.3 к № -П-АДМ от 30.03.23'!Область_печати</vt:lpstr>
      <vt:lpstr>'Приложение к  пояснительной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2023-04-03T05:57:58Z</dcterms:modified>
</cp:coreProperties>
</file>